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7890" windowHeight="5475" tabRatio="930" activeTab="2"/>
  </bookViews>
  <sheets>
    <sheet name="sorting sheet-not final" sheetId="1" r:id="rId1"/>
    <sheet name="all accidents all counties" sheetId="2" r:id="rId2"/>
    <sheet name="overall accidents Eureka" sheetId="3" r:id="rId3"/>
    <sheet name="cause" sheetId="4" r:id="rId4"/>
    <sheet name="cause detail" sheetId="5" r:id="rId5"/>
    <sheet name="accident rate calculations" sheetId="6" r:id="rId6"/>
    <sheet name="date" sheetId="7" r:id="rId7"/>
    <sheet name="month" sheetId="8" r:id="rId8"/>
    <sheet name="type of accident" sheetId="9" r:id="rId9"/>
    <sheet name="track of accident occur" sheetId="10" r:id="rId10"/>
    <sheet name="cars derailed" sheetId="11" r:id="rId11"/>
    <sheet name="$ damage" sheetId="12" r:id="rId12"/>
    <sheet name="equipment type" sheetId="13" r:id="rId13"/>
    <sheet name="speed" sheetId="14" r:id="rId14"/>
    <sheet name="hazmats" sheetId="15" r:id="rId15"/>
  </sheets>
  <definedNames>
    <definedName name="_xlnm.Print_Area" localSheetId="2">'overall accidents Eureka'!$A$1:$Y$47</definedName>
  </definedNames>
  <calcPr fullCalcOnLoad="1"/>
</workbook>
</file>

<file path=xl/sharedStrings.xml><?xml version="1.0" encoding="utf-8"?>
<sst xmlns="http://schemas.openxmlformats.org/spreadsheetml/2006/main" count="1891" uniqueCount="418">
  <si>
    <t>Acc</t>
  </si>
  <si>
    <t>Rpt</t>
  </si>
  <si>
    <t>RR</t>
  </si>
  <si>
    <t>Report</t>
  </si>
  <si>
    <t>Number</t>
  </si>
  <si>
    <t>Mo</t>
  </si>
  <si>
    <t>Day</t>
  </si>
  <si>
    <t>ST</t>
  </si>
  <si>
    <t>County</t>
  </si>
  <si>
    <t>Type</t>
  </si>
  <si>
    <t>Track</t>
  </si>
  <si>
    <t>Trk</t>
  </si>
  <si>
    <t>Maint</t>
  </si>
  <si>
    <t>Cause</t>
  </si>
  <si>
    <t>Equip</t>
  </si>
  <si>
    <t>Damage</t>
  </si>
  <si>
    <t>Kld</t>
  </si>
  <si>
    <t>RR Equip</t>
  </si>
  <si>
    <t>Spd</t>
  </si>
  <si>
    <t>Mph</t>
  </si>
  <si>
    <t>Locos</t>
  </si>
  <si>
    <t>Der</t>
  </si>
  <si>
    <t>Cars</t>
  </si>
  <si>
    <t>UP</t>
  </si>
  <si>
    <t>NV</t>
  </si>
  <si>
    <t>EUREKA</t>
  </si>
  <si>
    <t>Industry</t>
  </si>
  <si>
    <t>T108</t>
  </si>
  <si>
    <t>FREIGHT TRAIN</t>
  </si>
  <si>
    <t>E53C</t>
  </si>
  <si>
    <t>Main</t>
  </si>
  <si>
    <t>Siding</t>
  </si>
  <si>
    <t>LIGHT LOCO(S)</t>
  </si>
  <si>
    <t>E32C</t>
  </si>
  <si>
    <t>E33C</t>
  </si>
  <si>
    <t>Oth</t>
  </si>
  <si>
    <t>E62C</t>
  </si>
  <si>
    <t>Yard</t>
  </si>
  <si>
    <t>H702</t>
  </si>
  <si>
    <t>CUT OF CARS</t>
  </si>
  <si>
    <t>E07C</t>
  </si>
  <si>
    <t>E43C</t>
  </si>
  <si>
    <t>E46C</t>
  </si>
  <si>
    <t>H604</t>
  </si>
  <si>
    <t>R5609</t>
  </si>
  <si>
    <t>T109</t>
  </si>
  <si>
    <t>H513</t>
  </si>
  <si>
    <t>E60C</t>
  </si>
  <si>
    <t>E68C</t>
  </si>
  <si>
    <t>T110</t>
  </si>
  <si>
    <t>T399</t>
  </si>
  <si>
    <t>T199</t>
  </si>
  <si>
    <t>0484UT205</t>
  </si>
  <si>
    <t>H503</t>
  </si>
  <si>
    <t>T401</t>
  </si>
  <si>
    <t>0584UT205</t>
  </si>
  <si>
    <t>T002</t>
  </si>
  <si>
    <t>E06C</t>
  </si>
  <si>
    <t>0189NV201</t>
  </si>
  <si>
    <t>E99L</t>
  </si>
  <si>
    <t>Q0022</t>
  </si>
  <si>
    <t>M302</t>
  </si>
  <si>
    <t>Q3162</t>
  </si>
  <si>
    <t>E67C</t>
  </si>
  <si>
    <t>1192FR011</t>
  </si>
  <si>
    <t>Q0084</t>
  </si>
  <si>
    <t>T207</t>
  </si>
  <si>
    <t>0696LA007</t>
  </si>
  <si>
    <t>M399</t>
  </si>
  <si>
    <t>1100UT002</t>
  </si>
  <si>
    <t>Cause*</t>
  </si>
  <si>
    <t>Equipment</t>
  </si>
  <si>
    <t>Signal</t>
  </si>
  <si>
    <t>Misc.</t>
  </si>
  <si>
    <t>Human Factor</t>
  </si>
  <si>
    <t>Causes of Railroad Accidents in Eureka County, 1975 - 2005</t>
  </si>
  <si>
    <t>Total</t>
  </si>
  <si>
    <t>Year</t>
  </si>
  <si>
    <t>Eureka County Railroad Accidents per Year, 1975-2005</t>
  </si>
  <si>
    <t>Eureka County Railroad Accidents by Month, 1975-2005</t>
  </si>
  <si>
    <t>January</t>
  </si>
  <si>
    <t>February</t>
  </si>
  <si>
    <t>March</t>
  </si>
  <si>
    <t>April</t>
  </si>
  <si>
    <t>May</t>
  </si>
  <si>
    <t>June</t>
  </si>
  <si>
    <t>July</t>
  </si>
  <si>
    <t>August</t>
  </si>
  <si>
    <t>September</t>
  </si>
  <si>
    <t>October</t>
  </si>
  <si>
    <t>November</t>
  </si>
  <si>
    <t>December</t>
  </si>
  <si>
    <t>Derailment</t>
  </si>
  <si>
    <t>Other</t>
  </si>
  <si>
    <t>Eureka County Railroad Accidents, 1975-2005: Type of Track on which Accident Occured</t>
  </si>
  <si>
    <t>Eureka County Railroad Accidents, 1997-2005: Type of Accident</t>
  </si>
  <si>
    <t>Eureka County Railroad Accidents, 1975-2005: Derailments</t>
  </si>
  <si>
    <t>Total accidents with locomotives derailed</t>
  </si>
  <si>
    <t>Total number of cars derailed, all accidents</t>
  </si>
  <si>
    <t>Total number of locomotives derailed, all accidents</t>
  </si>
  <si>
    <t>Number of accidents with equipment damage</t>
  </si>
  <si>
    <t>Total damage to tracks and equipment</t>
  </si>
  <si>
    <t>Total accidents with cars derailed</t>
  </si>
  <si>
    <t>Freight train</t>
  </si>
  <si>
    <t>Light Locomotive</t>
  </si>
  <si>
    <t>Cut of cars</t>
  </si>
  <si>
    <t>Not reported</t>
  </si>
  <si>
    <t>Eureka County Railroad Accidents, 1975-2005: Type of Equipment Involved</t>
  </si>
  <si>
    <t>Eureka County Railroad Accidents, 1975-2005: Speed at time of accident occurance</t>
  </si>
  <si>
    <t>11 to 30 mph</t>
  </si>
  <si>
    <t>31 to 50 mph</t>
  </si>
  <si>
    <t>51 to 60 mph</t>
  </si>
  <si>
    <t>over 60 mph</t>
  </si>
  <si>
    <t xml:space="preserve"> </t>
  </si>
  <si>
    <t>Number of Accidents</t>
  </si>
  <si>
    <t>Number of accidents involving trains with cars carrying hazardous material</t>
  </si>
  <si>
    <t>Accidents involving trains carrying hazardous materials</t>
  </si>
  <si>
    <t>MAJOR CAUSE= Equipment</t>
  </si>
  <si>
    <t>Specific causes:</t>
  </si>
  <si>
    <t>Type of</t>
  </si>
  <si>
    <t>Accident</t>
  </si>
  <si>
    <t>Reportable Damage</t>
  </si>
  <si>
    <t>Casualty</t>
  </si>
  <si>
    <t>Cnt</t>
  </si>
  <si>
    <t>%</t>
  </si>
  <si>
    <t>Othr</t>
  </si>
  <si>
    <t>Amount</t>
  </si>
  <si>
    <t>Nonf</t>
  </si>
  <si>
    <t>E06C- Brake valve malf. (stuck brake, etc.)</t>
  </si>
  <si>
    <t>-</t>
  </si>
  <si>
    <t>E07C- Rigging down or dragging</t>
  </si>
  <si>
    <t>E32C- Coupler drawhead broken or defective</t>
  </si>
  <si>
    <t>E43C- Side bearing(s) missing</t>
  </si>
  <si>
    <t>E46C- Truck bolster stiff</t>
  </si>
  <si>
    <t>E53C- Journal (roller bearing) overheating</t>
  </si>
  <si>
    <t>E60C- Broken flange</t>
  </si>
  <si>
    <t>E62C- Broken plate</t>
  </si>
  <si>
    <t>E67C- Damaged flange or tread  (build up)</t>
  </si>
  <si>
    <t>E99L- Other mechanical/electrical fail(LOCO)</t>
  </si>
  <si>
    <t>-- Total</t>
  </si>
  <si>
    <t>MAJOR CAUSE= Highway-rail</t>
  </si>
  <si>
    <t>of</t>
  </si>
  <si>
    <t>Acci-</t>
  </si>
  <si>
    <t>dent</t>
  </si>
  <si>
    <t>HRC</t>
  </si>
  <si>
    <t>M302- Highway user inattentiveness</t>
  </si>
  <si>
    <t>M399- Other causes (highway-rail collisions)</t>
  </si>
  <si>
    <t>MAJOR CAUSE= Human</t>
  </si>
  <si>
    <t>H503- Buff/slack action excess, trn handling</t>
  </si>
  <si>
    <t>H604- Train outside yd limits, excess speed</t>
  </si>
  <si>
    <t>H702- Switch improperly lined</t>
  </si>
  <si>
    <t>MAJOR CAUSE= Track</t>
  </si>
  <si>
    <t>T108- Trk alignmnt irreg-not buckled/sunkink</t>
  </si>
  <si>
    <t>T109- Track alignment irreg(buckled/sunkink)</t>
  </si>
  <si>
    <t>T110- Wide gage(defective/missing crossties)</t>
  </si>
  <si>
    <t>T199- Other track geometry defects</t>
  </si>
  <si>
    <t>T207- Detail fracture - shelling/head check</t>
  </si>
  <si>
    <t>T399- Oth frog, switch, trk appliance defect</t>
  </si>
  <si>
    <t>T401- Bridge misalignment or failure</t>
  </si>
  <si>
    <t>broken plate</t>
  </si>
  <si>
    <t>train outside yard limits, in block signal or interlocking territory, excessive speed</t>
  </si>
  <si>
    <t>switch improperly lined</t>
  </si>
  <si>
    <t>failure to properly cut-out brake valves on locomotives</t>
  </si>
  <si>
    <t>Switch improperly lined</t>
  </si>
  <si>
    <t>Journal (roller bearing) overheating</t>
  </si>
  <si>
    <t>Trk alignmnt irreg-not buckled/sunkink</t>
  </si>
  <si>
    <t>Rigging down or dragging</t>
  </si>
  <si>
    <t>Side bearing(s) missing</t>
  </si>
  <si>
    <t>Truck bolster stiff</t>
  </si>
  <si>
    <t>Track alignment irreg(buckled/sunkink)</t>
  </si>
  <si>
    <t>Wide gage(defective/missing crossties)</t>
  </si>
  <si>
    <t>Broken flange</t>
  </si>
  <si>
    <t>Other track geometry defects</t>
  </si>
  <si>
    <t>Oth frog, switch, trk appliance defect</t>
  </si>
  <si>
    <t xml:space="preserve">Hazmats </t>
  </si>
  <si>
    <t>629.2 near Barth</t>
  </si>
  <si>
    <t>611 near Dunphy</t>
  </si>
  <si>
    <t>Time</t>
  </si>
  <si>
    <t>510 near Beowawe</t>
  </si>
  <si>
    <t>508 near Beowawe</t>
  </si>
  <si>
    <t>610.12 near Dunphy</t>
  </si>
  <si>
    <t>508.4 near Beowawe</t>
  </si>
  <si>
    <t>612.8 near Beowawe</t>
  </si>
  <si>
    <t>511 near Beowawe</t>
  </si>
  <si>
    <t>524.5 near Palisade</t>
  </si>
  <si>
    <t>512.1 near Beowawe</t>
  </si>
  <si>
    <t>618 west Beowawe</t>
  </si>
  <si>
    <t>507.9 near Beowawe</t>
  </si>
  <si>
    <t>518.2 near Harney</t>
  </si>
  <si>
    <t>536 near Palisade</t>
  </si>
  <si>
    <t>525 near Palisade</t>
  </si>
  <si>
    <t>508.2 near Beowawe</t>
  </si>
  <si>
    <t>521 near Barth</t>
  </si>
  <si>
    <t>610.1 near Dunphy</t>
  </si>
  <si>
    <t>627.1 near Cluro</t>
  </si>
  <si>
    <t xml:space="preserve">2 cars carrying hazmat, neither damaged or derailed         </t>
  </si>
  <si>
    <t>520.3 near Barth</t>
  </si>
  <si>
    <t>610.5 near Dunphy</t>
  </si>
  <si>
    <t>525.7 near Palisade</t>
  </si>
  <si>
    <t>610.3 near Dunphy</t>
  </si>
  <si>
    <t>511.4 near Beowawe</t>
  </si>
  <si>
    <t>Equipment Damage</t>
  </si>
  <si>
    <t>Track damage</t>
  </si>
  <si>
    <t>Fatalities</t>
  </si>
  <si>
    <t>Injuries</t>
  </si>
  <si>
    <t>Locomotives derailed</t>
  </si>
  <si>
    <t>Cars derailed</t>
  </si>
  <si>
    <t>Cars carrying hazmats involved</t>
  </si>
  <si>
    <t>520.1 near Barth</t>
  </si>
  <si>
    <t>Milepost, Location</t>
  </si>
  <si>
    <t>1 car carrying hazmat derailed but no release</t>
  </si>
  <si>
    <t>Total Accidents</t>
  </si>
  <si>
    <t>Coupler drawhead broken or defective andcoupler retainer pin/cross key missing: Derailment</t>
  </si>
  <si>
    <t xml:space="preserve">track alignment irregular: Derailment </t>
  </si>
  <si>
    <t>wide gage (due to defective or missing crossties)</t>
  </si>
  <si>
    <t>E3519W,WPV-9,derailedUPFE 457560, blankets, and damaged following car UPFE 459487, meat</t>
  </si>
  <si>
    <t>Brake valve malf. (stuck brake, etc.): SSW 87101 carload of lumber caught fire while traveling east on UPRR track. Car completely engulfed in flame, car was subsequently set out on short siding (UP spur) at Dunphty; car and lading burined up completely</t>
  </si>
  <si>
    <t>Cause of Accident: Description</t>
  </si>
  <si>
    <t>Other mechanical/electrical fail(locomotive): end emitting carbon and sparks after being put on line, leaving Renner top of car on fire, set out on short spur and burned to ground</t>
  </si>
  <si>
    <t>Highway user inattentiveness: Truck crossed in front of train, train hit truck trailor and pushed it into bridge</t>
  </si>
  <si>
    <t>Detail fracture - shelling/head check: rail with two defects 17 inches apart broke under rear of train and derailed rearmost car.</t>
  </si>
  <si>
    <t xml:space="preserve">Tractor trailor loaded with poles was moving over private crossing when truck become highcentered on crossing. Driver was attempting to raise truck when struck by the MINPV-19 eastbound. </t>
  </si>
  <si>
    <t xml:space="preserve">Journal (roller bearing) overheating: Burned off journal  on 4th car from head end, CMHX 550415 </t>
  </si>
  <si>
    <t>1 car carrying hazmats, not damaged or derailed, no release</t>
  </si>
  <si>
    <t>Derailed</t>
  </si>
  <si>
    <t>Locomotives</t>
  </si>
  <si>
    <t>2 cars carrying hazmats, neither damaged or derailed, no release</t>
  </si>
  <si>
    <t>Bridge collapsed, high water had eroded away part of river embankment weakening bridge support structure  and 11RVOGP SP 9271 derailed 30 cars at Bridge 610.96 over Humboldt River due to soft track 31 feet west of bridge</t>
  </si>
  <si>
    <t>Damaged flange or tread  (build up): CR 886125 had built up tread on wheels sets1, 3, AND 4, derailed at  UP milepost 604.8. Train went into emergency</t>
  </si>
  <si>
    <t>YARD/ SWITCHING</t>
  </si>
  <si>
    <t xml:space="preserve">Equipment </t>
  </si>
  <si>
    <t>Primary</t>
  </si>
  <si>
    <t>Contributing</t>
  </si>
  <si>
    <t>* In "Primary Cause" Column, code beginning with "H"=Human; "E"=Equipment, "T"=Track, "M"=Miscellaneous, "S"-Signal</t>
  </si>
  <si>
    <t>Railroad Accidents in Eureka County, 1975-2005</t>
  </si>
  <si>
    <t>Number of accidents with track damage</t>
  </si>
  <si>
    <t>0 mph or not reported</t>
  </si>
  <si>
    <t>10 mph or less</t>
  </si>
  <si>
    <t>Eureka</t>
  </si>
  <si>
    <t>Lander</t>
  </si>
  <si>
    <t>Elko</t>
  </si>
  <si>
    <t>Total Accidents, Eureka County</t>
  </si>
  <si>
    <t>Collision</t>
  </si>
  <si>
    <t>Coll</t>
  </si>
  <si>
    <t>occurred</t>
  </si>
  <si>
    <t xml:space="preserve">Eureka County and Vicinity Railroad Accidents, 1975-2005: </t>
  </si>
  <si>
    <t>Total Track Damage</t>
  </si>
  <si>
    <t>Total Equipment damage</t>
  </si>
  <si>
    <t>accidents with track damage</t>
  </si>
  <si>
    <t>accidents with equipment damage</t>
  </si>
  <si>
    <t>Track and Equipment Damage, Injuries</t>
  </si>
  <si>
    <t>Number of Injuries</t>
  </si>
  <si>
    <t>PASSENGER TRAIN</t>
  </si>
  <si>
    <t>SINGLE CAR</t>
  </si>
  <si>
    <t>YARD/SWITCHING</t>
  </si>
  <si>
    <t>Passenger Train</t>
  </si>
  <si>
    <t>Yard/  Switching</t>
  </si>
  <si>
    <t>Single Car</t>
  </si>
  <si>
    <t>NOT RPD OR N/A</t>
  </si>
  <si>
    <t>SINGLE CAR and FREIGHT TRAIN</t>
  </si>
  <si>
    <t>Number of Hazmats Cars Derailed</t>
  </si>
  <si>
    <t>Number of Hazmats Releases</t>
  </si>
  <si>
    <t>Material Released</t>
  </si>
  <si>
    <t>Number of Hazmats Cars on train</t>
  </si>
  <si>
    <t>tuolene</t>
  </si>
  <si>
    <t>Eureka County and Vicinity Railroad Accidents, 1975 - 2005</t>
  </si>
  <si>
    <t>Accidents Involving Hazardous Materials</t>
  </si>
  <si>
    <t>Railroad Accidents all, 1975-2005</t>
  </si>
  <si>
    <t>475.8 near Battle Mountain</t>
  </si>
  <si>
    <t>derail, failure to apply or remove</t>
  </si>
  <si>
    <t>475.3 near Battle Mountain</t>
  </si>
  <si>
    <t>Highway rail impact</t>
  </si>
  <si>
    <t>491.1 near Mosel</t>
  </si>
  <si>
    <t>Journal failure from overheating</t>
  </si>
  <si>
    <t>491.0 near Mosel</t>
  </si>
  <si>
    <t>Automatic block rigging down or dragging</t>
  </si>
  <si>
    <t>489.2 near Argenta</t>
  </si>
  <si>
    <t>Object or equipment fouling track: derailment</t>
  </si>
  <si>
    <t>SP 489 near Argenta</t>
  </si>
  <si>
    <t>Knuckle broken or defective: derailment</t>
  </si>
  <si>
    <t>589P31 near Rennox</t>
  </si>
  <si>
    <t>Journal failure from overheating: derailment</t>
  </si>
  <si>
    <t>SP476 near Battle Mountain</t>
  </si>
  <si>
    <t>Head and web seperation: derailment</t>
  </si>
  <si>
    <t>490 near Mosel</t>
  </si>
  <si>
    <t>draft/gear mechanism broken or defective</t>
  </si>
  <si>
    <t>487.7 near Argenta</t>
  </si>
  <si>
    <t>Failure to control speed of car using hand break</t>
  </si>
  <si>
    <t>478 near Battle Mountain</t>
  </si>
  <si>
    <t>Coupling speed excessive: derailment</t>
  </si>
  <si>
    <t>479 near battle Mountain</t>
  </si>
  <si>
    <t>Picking up and setting out cars at Imco Industry, kicked 5 cars to main track and were shoving back spur when cars collided with cars on main track</t>
  </si>
  <si>
    <t>478.2 near Battle Mountain</t>
  </si>
  <si>
    <t>Amtrak train came around curve and collided with motor car: head-on collision</t>
  </si>
  <si>
    <t>24 cars carrying hazmats, no damage, derail, or release</t>
  </si>
  <si>
    <t>491 near Mosel</t>
  </si>
  <si>
    <t>Flat spot on wheel broke rail, causing derailment</t>
  </si>
  <si>
    <t>1 car, tuolene, damaged, released</t>
  </si>
  <si>
    <t>491 near Battle Mountain</t>
  </si>
  <si>
    <t>43 cars derailed due to broken rail; 1 damaged tank car released 1,5412 gallons of flammable liquid - tuolene.</t>
  </si>
  <si>
    <t>606.4 near Battle Mountain</t>
  </si>
  <si>
    <t>10 cars derailed due to broken rail</t>
  </si>
  <si>
    <t>LANDER</t>
  </si>
  <si>
    <t>H303</t>
  </si>
  <si>
    <t>E52C</t>
  </si>
  <si>
    <t>M404</t>
  </si>
  <si>
    <t>E30C</t>
  </si>
  <si>
    <t>T210</t>
  </si>
  <si>
    <t>E34C</t>
  </si>
  <si>
    <t>H025</t>
  </si>
  <si>
    <t>H601</t>
  </si>
  <si>
    <t>H302</t>
  </si>
  <si>
    <t>H402</t>
  </si>
  <si>
    <t>ATK</t>
  </si>
  <si>
    <t>051685A</t>
  </si>
  <si>
    <t>0192FR005</t>
  </si>
  <si>
    <t>E66C</t>
  </si>
  <si>
    <t>Q0002</t>
  </si>
  <si>
    <t>0601RS033</t>
  </si>
  <si>
    <t>T220</t>
  </si>
  <si>
    <t>1002RS003</t>
  </si>
  <si>
    <t>T221</t>
  </si>
  <si>
    <t>ELKO</t>
  </si>
  <si>
    <t>T001</t>
  </si>
  <si>
    <t>536 near Carlin</t>
  </si>
  <si>
    <t>Roadbed settled or soft</t>
  </si>
  <si>
    <t>T111</t>
  </si>
  <si>
    <t>534.5 near Carlin</t>
  </si>
  <si>
    <t>Wide gage due to defective or missing spikes</t>
  </si>
  <si>
    <t>646.7 near Carlin</t>
  </si>
  <si>
    <t>Coupler drawhead broken or defective</t>
  </si>
  <si>
    <t>E03C</t>
  </si>
  <si>
    <t>649 near Carlin</t>
  </si>
  <si>
    <t>Obstructed brake pipe</t>
  </si>
  <si>
    <t>1 car damaged or derailed, no release</t>
  </si>
  <si>
    <t>534.3 near Carlin</t>
  </si>
  <si>
    <t>M203</t>
  </si>
  <si>
    <t>545.8 near Moleen</t>
  </si>
  <si>
    <t>Overloaded car, center plate broken or defective</t>
  </si>
  <si>
    <t>E23C</t>
  </si>
  <si>
    <t>531.3 near Carlin</t>
  </si>
  <si>
    <t>Broken plate</t>
  </si>
  <si>
    <t>534.2 near carlin</t>
  </si>
  <si>
    <t>Truck bolster stiff, improper lateral or improper swiveling</t>
  </si>
  <si>
    <t>E40C</t>
  </si>
  <si>
    <t>2 cars damaged or derailed, no release</t>
  </si>
  <si>
    <t>537.2 near Carlin</t>
  </si>
  <si>
    <t>First car derailed due to improper side clearance, crew was unaware of derailment and dragged car about 12 miles, through a hot box scanner and detactor, derailing other cars</t>
  </si>
  <si>
    <t>E71L</t>
  </si>
  <si>
    <t>641 Near Carlin</t>
  </si>
  <si>
    <t>Broken Axle on lead locomotive caused lead wheel to derail after crossing frog to west detour at Carlin</t>
  </si>
  <si>
    <t>E51C</t>
  </si>
  <si>
    <t>E64C</t>
  </si>
  <si>
    <t>UP steel train with four units - derailed five cars</t>
  </si>
  <si>
    <t>E64L</t>
  </si>
  <si>
    <t>Engines derailed while entering yard track</t>
  </si>
  <si>
    <t>H704</t>
  </si>
  <si>
    <t>535.8 near Carlin</t>
  </si>
  <si>
    <t>As lead unit passed over switch to track 1, unit derailed, 2nd unit also derailed</t>
  </si>
  <si>
    <t>538 near Carlin</t>
  </si>
  <si>
    <t>Sharp flange caused wheel of 2nd unit to turn rail; 2nd truck of unit derailed</t>
  </si>
  <si>
    <t>0288NV201</t>
  </si>
  <si>
    <t>E69C</t>
  </si>
  <si>
    <t>640? Near west Carlin</t>
  </si>
  <si>
    <t>Tread buildup on VALX86075 derailed 9 cars</t>
  </si>
  <si>
    <t>H018</t>
  </si>
  <si>
    <t>537.3 near Carlin</t>
  </si>
  <si>
    <t>local ran into two cars left on main line, derailed empty car</t>
  </si>
  <si>
    <t>E65L</t>
  </si>
  <si>
    <t>Worn tread (loco); wheels trailing trucks on third unit climbed rail over switch point on yard track resulting in derailment of rear trucks on unit and 4 empty hopper cars</t>
  </si>
  <si>
    <t>U1881</t>
  </si>
  <si>
    <t>537.7 near Carlin</t>
  </si>
  <si>
    <t>Train shoved through splt point derail then made reverse move derailing 3 cars</t>
  </si>
  <si>
    <t>U2011</t>
  </si>
  <si>
    <t>539.6 near Carlin</t>
  </si>
  <si>
    <t>hyrail struck end of UP train in Tunnel 2</t>
  </si>
  <si>
    <t>1291FR013</t>
  </si>
  <si>
    <t>H999</t>
  </si>
  <si>
    <t>Q0056</t>
  </si>
  <si>
    <t>T299</t>
  </si>
  <si>
    <t>530.9 near Carlin</t>
  </si>
  <si>
    <t>39 cars of coal derailed: no cause found at this time</t>
  </si>
  <si>
    <t>0796LA017</t>
  </si>
  <si>
    <t>H020</t>
  </si>
  <si>
    <t>535 near Carlin</t>
  </si>
  <si>
    <t>crew setting out bad order car failed to set sufficient hand brakes. Cut rolled into side of other cars, derailing 7</t>
  </si>
  <si>
    <t>Q0116</t>
  </si>
  <si>
    <t>0697UT014</t>
  </si>
  <si>
    <t>T202</t>
  </si>
  <si>
    <t>Rail broke while shoving cars to a spot</t>
  </si>
  <si>
    <t>1098UT001</t>
  </si>
  <si>
    <t>13 cars carrying hazmats, none damaged or derailed</t>
  </si>
  <si>
    <t>535.2 near carlin</t>
  </si>
  <si>
    <t>Crew failed to properly secure car, which rolled into side of locomotive</t>
  </si>
  <si>
    <t>0300UT002</t>
  </si>
  <si>
    <t>1 car carrying hazmats damaged or derailed</t>
  </si>
  <si>
    <t>535.9 near Carlin</t>
  </si>
  <si>
    <t>Derailed 18 cars due to wide gauge</t>
  </si>
  <si>
    <t>0904RS001</t>
  </si>
  <si>
    <t>6 cars carrying hazmats damaged or derailed</t>
  </si>
  <si>
    <t>During sqitching car derailed over a facing point switch on west crossover, resulting in 6-car derailment. Switch was previously run through by an eastbound train.</t>
  </si>
  <si>
    <t>average, less the biggest accidents</t>
  </si>
  <si>
    <t>Accident Rate Calculations</t>
  </si>
  <si>
    <t>trains per day</t>
  </si>
  <si>
    <t>trains per year</t>
  </si>
  <si>
    <t>Accident rate</t>
  </si>
  <si>
    <t>X</t>
  </si>
  <si>
    <t>days</t>
  </si>
  <si>
    <t>:=</t>
  </si>
  <si>
    <t>Average Accident Rate</t>
  </si>
  <si>
    <t>Palisade Canyon</t>
  </si>
  <si>
    <t>Trespass vehicle struck by freight train. 1 casuality, 3 injuries, no reported damage to train</t>
  </si>
  <si>
    <t>Includes1983 fatal trespass incident</t>
  </si>
  <si>
    <t>Number of Fatalities</t>
  </si>
  <si>
    <t>Number of Accidents with Injuries and/or Fatalities</t>
  </si>
  <si>
    <t>Reported Accidents/ Incidents</t>
  </si>
  <si>
    <r>
      <t>SOURCE</t>
    </r>
    <r>
      <rPr>
        <sz val="12"/>
        <rFont val="Arial"/>
        <family val="0"/>
      </rPr>
      <t>: Federal Railroad Administration, Office of Safety Analysis Website (http://safetydata.fra.dot.gov/OfficeofSafety/Default.asp); FRA Accident/Incident and Inspection Query; Reportable Rail Equipment Accidents;  Accident Detail Report; Nevada; Eureka County; years 1975-2005</t>
    </r>
  </si>
  <si>
    <t>TOTAL ACCIDENTS/INCIDENTS: EUREKA, LANDER PORTIONS, ELKO PORTIONS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</si>
</sst>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quot;$&quot;* #,##0.0_);_(&quot;$&quot;* \(#,##0.0\);_(&quot;$&quot;* &quot;-&quot;??_);_(@_)"/>
    <numFmt numFmtId="168" formatCode="_(&quot;$&quot;* #,##0_);_(&quot;$&quot;* \(#,##0\);_(&quot;$&quot;* &quot;-&quot;??_);_(@_)"/>
    <numFmt numFmtId="169" formatCode="0.000%"/>
  </numFmts>
  <fonts count="46">
    <font>
      <sz val="10"/>
      <name val="Arial"/>
      <family val="0"/>
    </font>
    <font>
      <b/>
      <sz val="7.5"/>
      <color indexed="56"/>
      <name val="Verdana"/>
      <family val="2"/>
    </font>
    <font>
      <sz val="7.5"/>
      <color indexed="8"/>
      <name val="Verdana"/>
      <family val="2"/>
    </font>
    <font>
      <b/>
      <sz val="12"/>
      <name val="Arial"/>
      <family val="2"/>
    </font>
    <font>
      <b/>
      <sz val="10"/>
      <name val="Arial"/>
      <family val="2"/>
    </font>
    <font>
      <sz val="8"/>
      <name val="Arial"/>
      <family val="2"/>
    </font>
    <font>
      <sz val="10.25"/>
      <name val="Arial"/>
      <family val="0"/>
    </font>
    <font>
      <b/>
      <sz val="16"/>
      <name val="Arial"/>
      <family val="0"/>
    </font>
    <font>
      <sz val="12"/>
      <name val="Arial"/>
      <family val="0"/>
    </font>
    <font>
      <sz val="11.5"/>
      <name val="Arial"/>
      <family val="0"/>
    </font>
    <font>
      <sz val="11.25"/>
      <name val="Arial"/>
      <family val="0"/>
    </font>
    <font>
      <sz val="10.5"/>
      <name val="Arial"/>
      <family val="0"/>
    </font>
    <font>
      <u val="single"/>
      <sz val="10"/>
      <color indexed="12"/>
      <name val="Arial"/>
      <family val="0"/>
    </font>
    <font>
      <u val="single"/>
      <sz val="10"/>
      <color indexed="36"/>
      <name val="Arial"/>
      <family val="0"/>
    </font>
    <font>
      <b/>
      <sz val="12"/>
      <color indexed="8"/>
      <name val="Verdana"/>
      <family val="2"/>
    </font>
    <font>
      <b/>
      <sz val="8"/>
      <color indexed="8"/>
      <name val="Verdana"/>
      <family val="2"/>
    </font>
    <font>
      <b/>
      <sz val="8"/>
      <color indexed="8"/>
      <name val="Arial"/>
      <family val="2"/>
    </font>
    <font>
      <sz val="8"/>
      <color indexed="8"/>
      <name val="Arial"/>
      <family val="2"/>
    </font>
    <font>
      <b/>
      <sz val="7.5"/>
      <color indexed="8"/>
      <name val="Verdana"/>
      <family val="2"/>
    </font>
    <font>
      <b/>
      <sz val="8"/>
      <color indexed="9"/>
      <name val="Arial"/>
      <family val="2"/>
    </font>
    <font>
      <sz val="8"/>
      <color indexed="9"/>
      <name val="Arial"/>
      <family val="2"/>
    </font>
    <font>
      <b/>
      <sz val="10"/>
      <color indexed="8"/>
      <name val="Arial"/>
      <family val="2"/>
    </font>
    <font>
      <b/>
      <sz val="10"/>
      <color indexed="8"/>
      <name val="Verdana"/>
      <family val="2"/>
    </font>
    <font>
      <b/>
      <sz val="10"/>
      <color indexed="9"/>
      <name val="Arial"/>
      <family val="2"/>
    </font>
    <font>
      <b/>
      <sz val="12"/>
      <color indexed="8"/>
      <name val="Arial"/>
      <family val="2"/>
    </font>
    <font>
      <b/>
      <sz val="9"/>
      <color indexed="62"/>
      <name val="Arial"/>
      <family val="2"/>
    </font>
    <font>
      <sz val="9"/>
      <color indexed="62"/>
      <name val="Arial"/>
      <family val="2"/>
    </font>
    <font>
      <sz val="9"/>
      <name val="Arial"/>
      <family val="0"/>
    </font>
    <font>
      <sz val="9"/>
      <color indexed="8"/>
      <name val="Verdana"/>
      <family val="2"/>
    </font>
    <font>
      <sz val="9"/>
      <color indexed="8"/>
      <name val="Arial"/>
      <family val="2"/>
    </font>
    <font>
      <sz val="8"/>
      <color indexed="8"/>
      <name val="@Arial Unicode MS"/>
      <family val="2"/>
    </font>
    <font>
      <b/>
      <sz val="14"/>
      <name val="Arial"/>
      <family val="2"/>
    </font>
    <font>
      <b/>
      <u val="single"/>
      <sz val="12"/>
      <name val="Arial"/>
      <family val="2"/>
    </font>
    <font>
      <sz val="8"/>
      <name val="@Arial Unicode MS"/>
      <family val="2"/>
    </font>
    <font>
      <b/>
      <u val="single"/>
      <sz val="10"/>
      <name val="Arial"/>
      <family val="2"/>
    </font>
    <font>
      <sz val="14"/>
      <name val="Arial"/>
      <family val="2"/>
    </font>
    <font>
      <b/>
      <sz val="12"/>
      <color indexed="62"/>
      <name val="Arial"/>
      <family val="2"/>
    </font>
    <font>
      <sz val="12"/>
      <color indexed="62"/>
      <name val="Arial"/>
      <family val="2"/>
    </font>
    <font>
      <sz val="12"/>
      <color indexed="8"/>
      <name val="Verdana"/>
      <family val="2"/>
    </font>
    <font>
      <sz val="12"/>
      <color indexed="8"/>
      <name val="Arial"/>
      <family val="2"/>
    </font>
    <font>
      <b/>
      <sz val="14"/>
      <color indexed="8"/>
      <name val="Verdana"/>
      <family val="2"/>
    </font>
    <font>
      <b/>
      <sz val="16"/>
      <color indexed="8"/>
      <name val="Arial"/>
      <family val="2"/>
    </font>
    <font>
      <b/>
      <sz val="14"/>
      <color indexed="8"/>
      <name val="Arial"/>
      <family val="2"/>
    </font>
    <font>
      <b/>
      <sz val="14"/>
      <color indexed="62"/>
      <name val="Arial"/>
      <family val="2"/>
    </font>
    <font>
      <sz val="14"/>
      <color indexed="62"/>
      <name val="Arial"/>
      <family val="2"/>
    </font>
    <font>
      <sz val="14"/>
      <color indexed="8"/>
      <name val="Arial"/>
      <family val="2"/>
    </font>
  </fonts>
  <fills count="9">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27"/>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indexed="46"/>
        <bgColor indexed="64"/>
      </patternFill>
    </fill>
  </fills>
  <borders count="56">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thin"/>
      <right style="thin"/>
      <top style="thin"/>
      <bottom>
        <color indexed="63"/>
      </bottom>
    </border>
    <border>
      <left style="thin"/>
      <right style="thin"/>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thin"/>
      <bottom>
        <color indexed="63"/>
      </bottom>
    </border>
    <border>
      <left style="thick"/>
      <right style="thin"/>
      <top>
        <color indexed="63"/>
      </top>
      <bottom style="thin"/>
    </border>
    <border>
      <left style="thick"/>
      <right>
        <color indexed="63"/>
      </right>
      <top style="thin"/>
      <bottom style="thin"/>
    </border>
    <border>
      <left>
        <color indexed="63"/>
      </left>
      <right>
        <color indexed="63"/>
      </right>
      <top style="thin"/>
      <bottom style="thin"/>
    </border>
    <border>
      <left>
        <color indexed="63"/>
      </left>
      <right style="thick"/>
      <top style="thin"/>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color indexed="63"/>
      </left>
      <right style="thin"/>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424">
    <xf numFmtId="0" fontId="0" fillId="0" borderId="0" xfId="0" applyAlignment="1">
      <alignment/>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1" xfId="0" applyFont="1" applyFill="1" applyBorder="1" applyAlignment="1">
      <alignment horizontal="right" wrapText="1"/>
    </xf>
    <xf numFmtId="0" fontId="1" fillId="2" borderId="2" xfId="0" applyFont="1" applyFill="1" applyBorder="1" applyAlignment="1">
      <alignment horizontal="right" wrapText="1"/>
    </xf>
    <xf numFmtId="0" fontId="2" fillId="3" borderId="3" xfId="0" applyFont="1" applyFill="1" applyBorder="1" applyAlignment="1">
      <alignment horizontal="right" wrapText="1"/>
    </xf>
    <xf numFmtId="0" fontId="2" fillId="3" borderId="3" xfId="0" applyFont="1" applyFill="1" applyBorder="1" applyAlignment="1">
      <alignment horizontal="left" wrapText="1"/>
    </xf>
    <xf numFmtId="3" fontId="2" fillId="3" borderId="3" xfId="0" applyNumberFormat="1" applyFont="1" applyFill="1" applyBorder="1" applyAlignment="1">
      <alignment horizontal="right" wrapText="1"/>
    </xf>
    <xf numFmtId="0" fontId="0" fillId="0" borderId="0" xfId="0" applyAlignment="1">
      <alignment wrapText="1"/>
    </xf>
    <xf numFmtId="0" fontId="0" fillId="0" borderId="0" xfId="0" applyAlignment="1">
      <alignment horizontal="center"/>
    </xf>
    <xf numFmtId="0" fontId="2" fillId="3" borderId="0" xfId="0" applyFont="1" applyFill="1" applyBorder="1" applyAlignment="1">
      <alignment horizontal="right" wrapText="1"/>
    </xf>
    <xf numFmtId="0" fontId="2" fillId="3" borderId="0" xfId="0" applyFont="1" applyFill="1" applyBorder="1" applyAlignment="1">
      <alignment horizontal="left" wrapText="1"/>
    </xf>
    <xf numFmtId="0" fontId="0" fillId="0" borderId="0" xfId="0" applyAlignment="1">
      <alignment horizontal="center" vertical="center" wrapText="1"/>
    </xf>
    <xf numFmtId="0" fontId="4" fillId="0" borderId="0" xfId="0" applyFont="1" applyAlignment="1">
      <alignment horizontal="center" vertical="center" wrapText="1"/>
    </xf>
    <xf numFmtId="3" fontId="0" fillId="0" borderId="0" xfId="0" applyNumberFormat="1" applyAlignment="1">
      <alignment/>
    </xf>
    <xf numFmtId="168" fontId="2" fillId="3" borderId="0" xfId="17" applyNumberFormat="1" applyFont="1" applyFill="1" applyBorder="1" applyAlignment="1">
      <alignment horizontal="right" wrapText="1"/>
    </xf>
    <xf numFmtId="168" fontId="0" fillId="0" borderId="0" xfId="17" applyNumberFormat="1" applyAlignment="1">
      <alignment/>
    </xf>
    <xf numFmtId="0" fontId="0" fillId="0" borderId="4" xfId="0" applyBorder="1" applyAlignment="1">
      <alignment horizontal="center" vertical="center" wrapText="1"/>
    </xf>
    <xf numFmtId="16" fontId="0" fillId="0" borderId="0" xfId="0" applyNumberFormat="1" applyAlignment="1">
      <alignment horizontal="center" vertical="center" wrapText="1"/>
    </xf>
    <xf numFmtId="0" fontId="4" fillId="4" borderId="3" xfId="0" applyFont="1" applyFill="1" applyBorder="1" applyAlignment="1">
      <alignment horizontal="center"/>
    </xf>
    <xf numFmtId="0" fontId="4" fillId="4" borderId="3" xfId="0" applyFont="1" applyFill="1" applyBorder="1" applyAlignment="1">
      <alignment horizontal="left" vertical="top"/>
    </xf>
    <xf numFmtId="0" fontId="0" fillId="4" borderId="3" xfId="0" applyFont="1" applyFill="1" applyBorder="1" applyAlignment="1">
      <alignment horizontal="right"/>
    </xf>
    <xf numFmtId="3" fontId="0" fillId="4" borderId="3" xfId="0" applyNumberFormat="1" applyFont="1" applyFill="1" applyBorder="1" applyAlignment="1">
      <alignment horizontal="right"/>
    </xf>
    <xf numFmtId="0" fontId="4" fillId="4" borderId="1" xfId="0" applyFont="1" applyFill="1" applyBorder="1" applyAlignment="1">
      <alignment horizontal="center"/>
    </xf>
    <xf numFmtId="0" fontId="4" fillId="4" borderId="5" xfId="0" applyFont="1" applyFill="1" applyBorder="1" applyAlignment="1">
      <alignment horizontal="center"/>
    </xf>
    <xf numFmtId="0" fontId="4" fillId="4" borderId="2" xfId="0" applyFont="1" applyFill="1" applyBorder="1" applyAlignment="1">
      <alignment horizontal="center"/>
    </xf>
    <xf numFmtId="0" fontId="2" fillId="3" borderId="4" xfId="0" applyFont="1" applyFill="1" applyBorder="1" applyAlignment="1">
      <alignment horizontal="left" wrapText="1"/>
    </xf>
    <xf numFmtId="0" fontId="2" fillId="3" borderId="4" xfId="0" applyFont="1" applyFill="1" applyBorder="1" applyAlignment="1">
      <alignment horizontal="right" wrapText="1"/>
    </xf>
    <xf numFmtId="3" fontId="2" fillId="3" borderId="4" xfId="0" applyNumberFormat="1" applyFont="1" applyFill="1" applyBorder="1" applyAlignment="1">
      <alignment horizontal="right" wrapText="1"/>
    </xf>
    <xf numFmtId="18" fontId="2" fillId="3" borderId="4" xfId="0" applyNumberFormat="1" applyFont="1" applyFill="1" applyBorder="1" applyAlignment="1">
      <alignment horizontal="left" wrapText="1"/>
    </xf>
    <xf numFmtId="0" fontId="2" fillId="3" borderId="6" xfId="0" applyFont="1" applyFill="1" applyBorder="1" applyAlignment="1">
      <alignment horizontal="left" vertical="center" wrapText="1"/>
    </xf>
    <xf numFmtId="0" fontId="0" fillId="0" borderId="0" xfId="0" applyAlignment="1">
      <alignment vertical="center"/>
    </xf>
    <xf numFmtId="0" fontId="2" fillId="3" borderId="4" xfId="0" applyFont="1" applyFill="1" applyBorder="1" applyAlignment="1">
      <alignment horizontal="left" vertical="center" wrapText="1"/>
    </xf>
    <xf numFmtId="18" fontId="2" fillId="3" borderId="4" xfId="0" applyNumberFormat="1" applyFont="1" applyFill="1" applyBorder="1" applyAlignment="1">
      <alignment horizontal="left" vertical="center" wrapText="1"/>
    </xf>
    <xf numFmtId="3" fontId="2" fillId="3" borderId="4" xfId="0" applyNumberFormat="1" applyFont="1" applyFill="1" applyBorder="1" applyAlignment="1">
      <alignment horizontal="right" vertical="center" wrapText="1"/>
    </xf>
    <xf numFmtId="0" fontId="2" fillId="3" borderId="4" xfId="0" applyFont="1" applyFill="1" applyBorder="1" applyAlignment="1">
      <alignment horizontal="right" vertical="center" wrapText="1"/>
    </xf>
    <xf numFmtId="0" fontId="0" fillId="0" borderId="7" xfId="0" applyBorder="1" applyAlignment="1">
      <alignment horizontal="left" vertical="center" wrapText="1"/>
    </xf>
    <xf numFmtId="0" fontId="2" fillId="3" borderId="7" xfId="0" applyFont="1" applyFill="1" applyBorder="1" applyAlignment="1">
      <alignment horizontal="left" vertical="center" wrapText="1"/>
    </xf>
    <xf numFmtId="0" fontId="2" fillId="3" borderId="6" xfId="0" applyFont="1" applyFill="1" applyBorder="1" applyAlignment="1">
      <alignment horizontal="left" wrapText="1"/>
    </xf>
    <xf numFmtId="0" fontId="0" fillId="0" borderId="0" xfId="0" applyAlignment="1">
      <alignment/>
    </xf>
    <xf numFmtId="0" fontId="2" fillId="3" borderId="7" xfId="0" applyFont="1" applyFill="1" applyBorder="1" applyAlignment="1">
      <alignment horizontal="left" wrapText="1"/>
    </xf>
    <xf numFmtId="0" fontId="0" fillId="0" borderId="4" xfId="0" applyBorder="1" applyAlignment="1">
      <alignment/>
    </xf>
    <xf numFmtId="0" fontId="0" fillId="0" borderId="4" xfId="0" applyBorder="1" applyAlignment="1">
      <alignment vertical="center"/>
    </xf>
    <xf numFmtId="0" fontId="2" fillId="3" borderId="4" xfId="0" applyFont="1" applyFill="1" applyBorder="1" applyAlignment="1">
      <alignment horizontal="center" wrapText="1"/>
    </xf>
    <xf numFmtId="0" fontId="2" fillId="3" borderId="4" xfId="0" applyFont="1" applyFill="1" applyBorder="1" applyAlignment="1">
      <alignment horizontal="center" vertical="center" wrapText="1"/>
    </xf>
    <xf numFmtId="0" fontId="17" fillId="3" borderId="4" xfId="0" applyFont="1" applyFill="1" applyBorder="1" applyAlignment="1">
      <alignment horizontal="right" wrapText="1"/>
    </xf>
    <xf numFmtId="0" fontId="17" fillId="3" borderId="4" xfId="0" applyFont="1" applyFill="1" applyBorder="1" applyAlignment="1">
      <alignment horizontal="left" vertical="center" wrapText="1"/>
    </xf>
    <xf numFmtId="0" fontId="5" fillId="0" borderId="0" xfId="0" applyFont="1" applyAlignment="1">
      <alignment/>
    </xf>
    <xf numFmtId="0" fontId="5" fillId="0" borderId="0" xfId="0" applyFont="1" applyAlignment="1">
      <alignment/>
    </xf>
    <xf numFmtId="0" fontId="17" fillId="3" borderId="4" xfId="0" applyFont="1" applyFill="1" applyBorder="1" applyAlignment="1">
      <alignment horizontal="left" wrapText="1"/>
    </xf>
    <xf numFmtId="0" fontId="19" fillId="5" borderId="6" xfId="0" applyFont="1" applyFill="1" applyBorder="1" applyAlignment="1">
      <alignment horizontal="left" wrapText="1"/>
    </xf>
    <xf numFmtId="0" fontId="19" fillId="5" borderId="6" xfId="0" applyFont="1" applyFill="1" applyBorder="1" applyAlignment="1">
      <alignment horizontal="center" wrapText="1"/>
    </xf>
    <xf numFmtId="0" fontId="19" fillId="5" borderId="7" xfId="0" applyFont="1" applyFill="1" applyBorder="1" applyAlignment="1">
      <alignment horizontal="left" wrapText="1"/>
    </xf>
    <xf numFmtId="0" fontId="19" fillId="5" borderId="7" xfId="0" applyFont="1" applyFill="1" applyBorder="1" applyAlignment="1">
      <alignment horizontal="center" wrapText="1"/>
    </xf>
    <xf numFmtId="0" fontId="3" fillId="6" borderId="8" xfId="0" applyFont="1" applyFill="1" applyBorder="1" applyAlignment="1">
      <alignment horizontal="center" vertical="center" wrapText="1"/>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9" fillId="5" borderId="4" xfId="0" applyFont="1" applyFill="1" applyBorder="1" applyAlignment="1">
      <alignment horizontal="center" wrapText="1"/>
    </xf>
    <xf numFmtId="0" fontId="19" fillId="5" borderId="4" xfId="0" applyFont="1" applyFill="1" applyBorder="1" applyAlignment="1">
      <alignment horizontal="center" vertical="center" wrapText="1"/>
    </xf>
    <xf numFmtId="0" fontId="19" fillId="5" borderId="4" xfId="0" applyFont="1" applyFill="1" applyBorder="1" applyAlignment="1">
      <alignment horizontal="right" wrapText="1"/>
    </xf>
    <xf numFmtId="0" fontId="19" fillId="5" borderId="12" xfId="0" applyFont="1" applyFill="1" applyBorder="1" applyAlignment="1">
      <alignment horizontal="center" vertical="center" wrapText="1"/>
    </xf>
    <xf numFmtId="0" fontId="5" fillId="0" borderId="4" xfId="0" applyFont="1" applyBorder="1" applyAlignment="1">
      <alignment vertical="center"/>
    </xf>
    <xf numFmtId="0" fontId="5" fillId="0" borderId="4" xfId="0" applyFont="1" applyBorder="1" applyAlignment="1">
      <alignment horizontal="center" vertical="center" wrapText="1"/>
    </xf>
    <xf numFmtId="0" fontId="20" fillId="5" borderId="12" xfId="0" applyFont="1" applyFill="1" applyBorder="1" applyAlignment="1">
      <alignment vertical="center"/>
    </xf>
    <xf numFmtId="18" fontId="2" fillId="3" borderId="4" xfId="0" applyNumberFormat="1" applyFont="1" applyFill="1" applyBorder="1" applyAlignment="1">
      <alignment horizontal="center" vertical="center" wrapText="1"/>
    </xf>
    <xf numFmtId="0" fontId="5" fillId="3" borderId="12" xfId="0" applyFont="1" applyFill="1"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horizontal="right" vertical="center" wrapText="1"/>
    </xf>
    <xf numFmtId="0" fontId="5" fillId="0" borderId="4" xfId="0" applyFont="1" applyBorder="1" applyAlignment="1">
      <alignment horizontal="left" vertical="center" wrapText="1"/>
    </xf>
    <xf numFmtId="0" fontId="0" fillId="0" borderId="12" xfId="0" applyFont="1" applyBorder="1" applyAlignment="1">
      <alignment vertical="center" wrapText="1"/>
    </xf>
    <xf numFmtId="0" fontId="5" fillId="3" borderId="12" xfId="0" applyFont="1" applyFill="1" applyBorder="1" applyAlignment="1">
      <alignment vertical="center"/>
    </xf>
    <xf numFmtId="0" fontId="0" fillId="0" borderId="12" xfId="0" applyFont="1" applyBorder="1" applyAlignment="1">
      <alignment vertical="center"/>
    </xf>
    <xf numFmtId="0" fontId="0" fillId="0" borderId="11" xfId="0" applyBorder="1" applyAlignment="1">
      <alignment/>
    </xf>
    <xf numFmtId="0" fontId="5" fillId="3" borderId="12" xfId="0" applyFont="1" applyFill="1" applyBorder="1" applyAlignment="1">
      <alignment horizontal="left" vertical="top"/>
    </xf>
    <xf numFmtId="0" fontId="5" fillId="3" borderId="12" xfId="0" applyFont="1" applyFill="1" applyBorder="1" applyAlignment="1">
      <alignment/>
    </xf>
    <xf numFmtId="0" fontId="0" fillId="0" borderId="11" xfId="0" applyBorder="1" applyAlignment="1">
      <alignment vertical="center"/>
    </xf>
    <xf numFmtId="0" fontId="5" fillId="3" borderId="12" xfId="0" applyFont="1" applyFill="1" applyBorder="1" applyAlignment="1">
      <alignment horizontal="left" vertical="center"/>
    </xf>
    <xf numFmtId="0" fontId="0" fillId="0" borderId="12" xfId="0" applyFont="1" applyBorder="1" applyAlignment="1">
      <alignment horizontal="left" vertical="center"/>
    </xf>
    <xf numFmtId="0" fontId="17" fillId="3" borderId="4" xfId="0" applyFont="1" applyFill="1" applyBorder="1" applyAlignment="1">
      <alignment horizontal="right" vertical="center" wrapText="1"/>
    </xf>
    <xf numFmtId="0" fontId="5" fillId="3" borderId="12" xfId="0" applyFont="1" applyFill="1" applyBorder="1" applyAlignment="1">
      <alignment vertical="center" wrapText="1"/>
    </xf>
    <xf numFmtId="0" fontId="5" fillId="3" borderId="12" xfId="0" applyFont="1" applyFill="1" applyBorder="1" applyAlignment="1">
      <alignment wrapText="1"/>
    </xf>
    <xf numFmtId="0" fontId="17" fillId="3" borderId="12" xfId="0" applyFont="1" applyFill="1" applyBorder="1" applyAlignment="1">
      <alignment horizontal="left" vertical="center" wrapText="1"/>
    </xf>
    <xf numFmtId="0" fontId="0" fillId="0" borderId="4" xfId="0" applyBorder="1" applyAlignment="1">
      <alignment horizontal="left" wrapText="1"/>
    </xf>
    <xf numFmtId="0" fontId="5" fillId="0" borderId="12" xfId="0" applyFont="1" applyBorder="1" applyAlignment="1">
      <alignment vertical="center" wrapText="1"/>
    </xf>
    <xf numFmtId="0" fontId="5" fillId="3" borderId="12" xfId="0" applyFont="1" applyFill="1" applyBorder="1" applyAlignment="1">
      <alignment horizontal="left" vertical="top" wrapText="1"/>
    </xf>
    <xf numFmtId="0" fontId="0" fillId="0" borderId="12" xfId="0" applyFont="1" applyBorder="1" applyAlignment="1">
      <alignment horizontal="left" vertical="center" wrapText="1"/>
    </xf>
    <xf numFmtId="0" fontId="17" fillId="3" borderId="12" xfId="0" applyFont="1" applyFill="1" applyBorder="1" applyAlignment="1">
      <alignment horizontal="left" vertical="top" wrapText="1"/>
    </xf>
    <xf numFmtId="0" fontId="0" fillId="0" borderId="12" xfId="0" applyBorder="1" applyAlignment="1">
      <alignment wrapText="1"/>
    </xf>
    <xf numFmtId="0" fontId="4" fillId="0" borderId="4" xfId="0" applyFont="1" applyBorder="1" applyAlignment="1">
      <alignment wrapText="1"/>
    </xf>
    <xf numFmtId="0" fontId="4" fillId="0" borderId="11" xfId="0" applyFont="1" applyBorder="1" applyAlignment="1">
      <alignment vertical="center" wrapText="1"/>
    </xf>
    <xf numFmtId="0" fontId="0" fillId="0" borderId="4"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21" fillId="3" borderId="4" xfId="0" applyFont="1" applyFill="1" applyBorder="1" applyAlignment="1">
      <alignment horizontal="center" vertical="center" wrapText="1"/>
    </xf>
    <xf numFmtId="0" fontId="0" fillId="0" borderId="16" xfId="0" applyBorder="1" applyAlignment="1">
      <alignment/>
    </xf>
    <xf numFmtId="0" fontId="0" fillId="0" borderId="17" xfId="0" applyBorder="1" applyAlignment="1">
      <alignment/>
    </xf>
    <xf numFmtId="0" fontId="14" fillId="6" borderId="4" xfId="0" applyFont="1" applyFill="1" applyBorder="1" applyAlignment="1">
      <alignment horizontal="center" vertical="center" wrapText="1"/>
    </xf>
    <xf numFmtId="0" fontId="3" fillId="6" borderId="4" xfId="0" applyFont="1" applyFill="1" applyBorder="1" applyAlignment="1">
      <alignment horizontal="center" vertical="center"/>
    </xf>
    <xf numFmtId="3" fontId="16" fillId="6" borderId="4" xfId="0" applyNumberFormat="1" applyFont="1" applyFill="1" applyBorder="1" applyAlignment="1">
      <alignment horizontal="center" vertical="center" wrapText="1"/>
    </xf>
    <xf numFmtId="0" fontId="16" fillId="6" borderId="4" xfId="0" applyFont="1" applyFill="1" applyBorder="1" applyAlignment="1">
      <alignment horizontal="center" vertical="center" wrapText="1"/>
    </xf>
    <xf numFmtId="168" fontId="15" fillId="3" borderId="4" xfId="17" applyNumberFormat="1" applyFont="1" applyFill="1" applyBorder="1" applyAlignment="1">
      <alignment horizontal="center" vertical="center" wrapText="1"/>
    </xf>
    <xf numFmtId="0" fontId="18" fillId="3" borderId="4" xfId="17" applyNumberFormat="1" applyFont="1" applyFill="1" applyBorder="1" applyAlignment="1">
      <alignment horizontal="center" vertical="center" wrapText="1"/>
    </xf>
    <xf numFmtId="0" fontId="22" fillId="3" borderId="4" xfId="0" applyFont="1" applyFill="1" applyBorder="1" applyAlignment="1">
      <alignment horizontal="center" vertical="center" wrapText="1"/>
    </xf>
    <xf numFmtId="0" fontId="23" fillId="5" borderId="11" xfId="0" applyFont="1"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9" fillId="5" borderId="9" xfId="0" applyFont="1" applyFill="1" applyBorder="1" applyAlignment="1">
      <alignment horizontal="center" wrapText="1"/>
    </xf>
    <xf numFmtId="0" fontId="24" fillId="3" borderId="4" xfId="17" applyNumberFormat="1" applyFont="1" applyFill="1" applyBorder="1" applyAlignment="1">
      <alignment horizontal="center" vertical="center" wrapText="1"/>
    </xf>
    <xf numFmtId="0" fontId="14" fillId="3" borderId="4"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7" borderId="4" xfId="0" applyFont="1" applyFill="1" applyBorder="1" applyAlignment="1">
      <alignment horizontal="center" vertical="center" wrapText="1"/>
    </xf>
    <xf numFmtId="0" fontId="27" fillId="3" borderId="12" xfId="0" applyFont="1" applyFill="1" applyBorder="1" applyAlignment="1">
      <alignment horizontal="left" vertical="center" wrapText="1"/>
    </xf>
    <xf numFmtId="0" fontId="28" fillId="3" borderId="4" xfId="0" applyFont="1" applyFill="1" applyBorder="1" applyAlignment="1">
      <alignment horizontal="left" vertical="center" wrapText="1"/>
    </xf>
    <xf numFmtId="0" fontId="27" fillId="0" borderId="4" xfId="0" applyFont="1" applyBorder="1" applyAlignment="1">
      <alignment horizontal="left" vertical="center" wrapText="1"/>
    </xf>
    <xf numFmtId="0" fontId="28" fillId="3" borderId="4" xfId="0" applyFont="1" applyFill="1" applyBorder="1" applyAlignment="1">
      <alignment horizontal="right" vertical="center" wrapText="1"/>
    </xf>
    <xf numFmtId="3" fontId="28" fillId="3" borderId="4" xfId="0" applyNumberFormat="1" applyFont="1" applyFill="1" applyBorder="1" applyAlignment="1">
      <alignment horizontal="right" vertical="center" wrapText="1"/>
    </xf>
    <xf numFmtId="0" fontId="28" fillId="3" borderId="4" xfId="0" applyFont="1" applyFill="1" applyBorder="1" applyAlignment="1">
      <alignment horizontal="left" wrapText="1"/>
    </xf>
    <xf numFmtId="18" fontId="28" fillId="3" borderId="4" xfId="0" applyNumberFormat="1" applyFont="1" applyFill="1" applyBorder="1" applyAlignment="1">
      <alignment horizontal="left" vertical="center" wrapText="1"/>
    </xf>
    <xf numFmtId="0" fontId="27" fillId="0" borderId="11" xfId="0" applyFont="1" applyBorder="1" applyAlignment="1">
      <alignment vertical="center"/>
    </xf>
    <xf numFmtId="0" fontId="25" fillId="7" borderId="6" xfId="0" applyFont="1" applyFill="1" applyBorder="1" applyAlignment="1">
      <alignment horizontal="center" wrapText="1"/>
    </xf>
    <xf numFmtId="0" fontId="25" fillId="7" borderId="6" xfId="0" applyFont="1" applyFill="1" applyBorder="1" applyAlignment="1">
      <alignment horizontal="left" wrapText="1"/>
    </xf>
    <xf numFmtId="0" fontId="25" fillId="7" borderId="7" xfId="0" applyFont="1" applyFill="1" applyBorder="1" applyAlignment="1">
      <alignment horizontal="center" wrapText="1"/>
    </xf>
    <xf numFmtId="0" fontId="25" fillId="7" borderId="7" xfId="0" applyFont="1" applyFill="1" applyBorder="1" applyAlignment="1">
      <alignment horizontal="left" wrapText="1"/>
    </xf>
    <xf numFmtId="0" fontId="28" fillId="3" borderId="4" xfId="0" applyFont="1" applyFill="1" applyBorder="1" applyAlignment="1">
      <alignment horizontal="center" vertical="center" wrapText="1"/>
    </xf>
    <xf numFmtId="0" fontId="29" fillId="3" borderId="4" xfId="0" applyFont="1" applyFill="1" applyBorder="1" applyAlignment="1">
      <alignment horizontal="left" vertical="center" wrapText="1"/>
    </xf>
    <xf numFmtId="0" fontId="27" fillId="0" borderId="4" xfId="0" applyFont="1" applyBorder="1" applyAlignment="1">
      <alignment horizontal="left" vertical="center" wrapText="1"/>
    </xf>
    <xf numFmtId="0" fontId="27" fillId="0" borderId="12" xfId="0" applyFont="1" applyBorder="1" applyAlignment="1">
      <alignment vertical="center" wrapText="1"/>
    </xf>
    <xf numFmtId="0" fontId="29" fillId="3" borderId="4" xfId="0" applyFont="1" applyFill="1" applyBorder="1" applyAlignment="1">
      <alignment horizontal="right" wrapText="1"/>
    </xf>
    <xf numFmtId="0" fontId="27" fillId="0" borderId="11" xfId="0" applyFont="1" applyBorder="1" applyAlignment="1">
      <alignment/>
    </xf>
    <xf numFmtId="0" fontId="28" fillId="3" borderId="4" xfId="0" applyFont="1" applyFill="1" applyBorder="1" applyAlignment="1">
      <alignment horizontal="center" wrapText="1"/>
    </xf>
    <xf numFmtId="18" fontId="28" fillId="3" borderId="4" xfId="0" applyNumberFormat="1" applyFont="1" applyFill="1" applyBorder="1" applyAlignment="1">
      <alignment horizontal="left" wrapText="1"/>
    </xf>
    <xf numFmtId="3" fontId="28" fillId="3" borderId="4" xfId="0" applyNumberFormat="1" applyFont="1" applyFill="1" applyBorder="1" applyAlignment="1">
      <alignment horizontal="right" wrapText="1"/>
    </xf>
    <xf numFmtId="0" fontId="28" fillId="3" borderId="4" xfId="0" applyFont="1" applyFill="1" applyBorder="1" applyAlignment="1">
      <alignment horizontal="right" wrapText="1"/>
    </xf>
    <xf numFmtId="0" fontId="27" fillId="3" borderId="12" xfId="0" applyFont="1" applyFill="1" applyBorder="1" applyAlignment="1">
      <alignment horizontal="left" vertical="top"/>
    </xf>
    <xf numFmtId="0" fontId="27" fillId="3" borderId="12" xfId="0" applyFont="1" applyFill="1" applyBorder="1" applyAlignment="1">
      <alignment/>
    </xf>
    <xf numFmtId="0" fontId="27" fillId="3" borderId="12" xfId="0" applyFont="1" applyFill="1" applyBorder="1" applyAlignment="1">
      <alignment horizontal="left" vertical="center"/>
    </xf>
    <xf numFmtId="0" fontId="29" fillId="3" borderId="4" xfId="0" applyFont="1" applyFill="1" applyBorder="1" applyAlignment="1">
      <alignment horizontal="right" vertical="center" wrapText="1"/>
    </xf>
    <xf numFmtId="0" fontId="27" fillId="3" borderId="12" xfId="0" applyFont="1" applyFill="1" applyBorder="1" applyAlignment="1">
      <alignment wrapText="1"/>
    </xf>
    <xf numFmtId="0" fontId="29" fillId="3" borderId="4" xfId="0" applyFont="1" applyFill="1" applyBorder="1" applyAlignment="1">
      <alignment horizontal="left" wrapText="1"/>
    </xf>
    <xf numFmtId="0" fontId="27" fillId="3" borderId="12" xfId="0" applyFont="1" applyFill="1" applyBorder="1" applyAlignment="1">
      <alignment horizontal="left" vertical="top" wrapText="1"/>
    </xf>
    <xf numFmtId="0" fontId="29" fillId="3" borderId="12" xfId="0" applyFont="1" applyFill="1" applyBorder="1" applyAlignment="1">
      <alignment horizontal="left" vertical="top" wrapText="1"/>
    </xf>
    <xf numFmtId="0" fontId="29" fillId="3" borderId="4" xfId="0" applyNumberFormat="1" applyFont="1" applyFill="1" applyBorder="1" applyAlignment="1">
      <alignment horizontal="left" vertical="center" wrapText="1"/>
    </xf>
    <xf numFmtId="0" fontId="33" fillId="0" borderId="4" xfId="0" applyFont="1" applyBorder="1" applyAlignment="1">
      <alignment horizontal="center" vertical="center" wrapText="1"/>
    </xf>
    <xf numFmtId="3" fontId="30" fillId="3" borderId="4" xfId="0" applyNumberFormat="1" applyFont="1" applyFill="1" applyBorder="1" applyAlignment="1">
      <alignment horizontal="center" vertical="center" wrapText="1"/>
    </xf>
    <xf numFmtId="0" fontId="33" fillId="0" borderId="4" xfId="0" applyFont="1" applyBorder="1" applyAlignment="1">
      <alignment horizontal="center" vertical="center"/>
    </xf>
    <xf numFmtId="0" fontId="33" fillId="0" borderId="12" xfId="0" applyFont="1" applyBorder="1" applyAlignment="1">
      <alignment horizontal="center" vertical="center" wrapText="1"/>
    </xf>
    <xf numFmtId="0" fontId="29" fillId="3" borderId="6" xfId="0" applyFont="1" applyFill="1" applyBorder="1" applyAlignment="1">
      <alignment horizontal="left" vertical="center" wrapText="1"/>
    </xf>
    <xf numFmtId="0" fontId="0" fillId="0" borderId="0" xfId="0" applyAlignment="1">
      <alignment vertical="center" wrapText="1"/>
    </xf>
    <xf numFmtId="0" fontId="29" fillId="3" borderId="7" xfId="0" applyFont="1" applyFill="1" applyBorder="1" applyAlignment="1">
      <alignment horizontal="left" vertical="center" wrapText="1"/>
    </xf>
    <xf numFmtId="0" fontId="29" fillId="3" borderId="7" xfId="0" applyFont="1" applyFill="1" applyBorder="1" applyAlignment="1">
      <alignment horizontal="left" wrapText="1"/>
    </xf>
    <xf numFmtId="0" fontId="29" fillId="3" borderId="6" xfId="0" applyFont="1" applyFill="1" applyBorder="1" applyAlignment="1">
      <alignment horizontal="left" wrapText="1"/>
    </xf>
    <xf numFmtId="0" fontId="30" fillId="3" borderId="4" xfId="0" applyFont="1" applyFill="1" applyBorder="1" applyAlignment="1">
      <alignment horizontal="center" vertical="center" wrapText="1"/>
    </xf>
    <xf numFmtId="168" fontId="29" fillId="3" borderId="4" xfId="17" applyNumberFormat="1" applyFont="1" applyFill="1" applyBorder="1" applyAlignment="1">
      <alignment horizontal="right" wrapText="1"/>
    </xf>
    <xf numFmtId="168" fontId="27" fillId="0" borderId="4" xfId="17" applyNumberFormat="1" applyFont="1" applyBorder="1" applyAlignment="1">
      <alignment/>
    </xf>
    <xf numFmtId="168" fontId="0" fillId="0" borderId="0" xfId="0" applyNumberFormat="1" applyAlignment="1">
      <alignment/>
    </xf>
    <xf numFmtId="0" fontId="30" fillId="3" borderId="11" xfId="0" applyFont="1" applyFill="1" applyBorder="1" applyAlignment="1">
      <alignment horizontal="center" vertical="center" wrapText="1"/>
    </xf>
    <xf numFmtId="18" fontId="30" fillId="3" borderId="4" xfId="0" applyNumberFormat="1" applyFont="1" applyFill="1" applyBorder="1" applyAlignment="1">
      <alignment horizontal="center" vertical="center" wrapText="1"/>
    </xf>
    <xf numFmtId="0" fontId="0" fillId="0" borderId="21" xfId="0" applyBorder="1" applyAlignment="1">
      <alignment horizontal="center"/>
    </xf>
    <xf numFmtId="0" fontId="0" fillId="0" borderId="6" xfId="0" applyBorder="1" applyAlignment="1">
      <alignment horizontal="center"/>
    </xf>
    <xf numFmtId="0" fontId="0" fillId="0" borderId="22" xfId="0" applyBorder="1" applyAlignment="1">
      <alignment horizontal="center"/>
    </xf>
    <xf numFmtId="168" fontId="0" fillId="0" borderId="23" xfId="0" applyNumberFormat="1" applyBorder="1" applyAlignment="1">
      <alignment horizontal="center"/>
    </xf>
    <xf numFmtId="0" fontId="0" fillId="6" borderId="24" xfId="0" applyFill="1" applyBorder="1" applyAlignment="1">
      <alignment horizontal="center" vertical="center" wrapText="1"/>
    </xf>
    <xf numFmtId="0" fontId="0" fillId="6" borderId="4"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4" xfId="0" applyFill="1" applyBorder="1" applyAlignment="1">
      <alignment horizontal="center" vertical="center"/>
    </xf>
    <xf numFmtId="0" fontId="0" fillId="6" borderId="4" xfId="0" applyFill="1" applyBorder="1" applyAlignment="1">
      <alignment wrapText="1"/>
    </xf>
    <xf numFmtId="0" fontId="0" fillId="6" borderId="4" xfId="0" applyFill="1" applyBorder="1" applyAlignment="1">
      <alignment vertical="center" wrapText="1"/>
    </xf>
    <xf numFmtId="0" fontId="0" fillId="0" borderId="24" xfId="0" applyBorder="1" applyAlignment="1">
      <alignment/>
    </xf>
    <xf numFmtId="0" fontId="0" fillId="0" borderId="4" xfId="0" applyBorder="1" applyAlignment="1">
      <alignment horizontal="center"/>
    </xf>
    <xf numFmtId="0" fontId="0" fillId="0" borderId="26" xfId="0" applyBorder="1" applyAlignment="1">
      <alignment horizontal="center"/>
    </xf>
    <xf numFmtId="0" fontId="27" fillId="0" borderId="4" xfId="0" applyFont="1" applyBorder="1" applyAlignment="1">
      <alignment/>
    </xf>
    <xf numFmtId="0" fontId="27" fillId="0" borderId="4" xfId="0" applyFont="1" applyBorder="1" applyAlignment="1">
      <alignment wrapText="1"/>
    </xf>
    <xf numFmtId="0" fontId="29" fillId="3" borderId="11" xfId="0" applyFont="1" applyFill="1" applyBorder="1" applyAlignment="1">
      <alignment horizontal="right" wrapText="1"/>
    </xf>
    <xf numFmtId="18" fontId="29" fillId="3" borderId="4" xfId="0" applyNumberFormat="1" applyFont="1" applyFill="1" applyBorder="1" applyAlignment="1">
      <alignment horizontal="left" wrapText="1"/>
    </xf>
    <xf numFmtId="18" fontId="27" fillId="0" borderId="4" xfId="0" applyNumberFormat="1" applyFont="1" applyBorder="1" applyAlignment="1">
      <alignment horizontal="left"/>
    </xf>
    <xf numFmtId="9" fontId="0" fillId="0" borderId="0" xfId="21" applyAlignment="1">
      <alignment/>
    </xf>
    <xf numFmtId="9" fontId="0" fillId="0" borderId="0" xfId="0" applyNumberFormat="1" applyAlignment="1">
      <alignment/>
    </xf>
    <xf numFmtId="0" fontId="0" fillId="0" borderId="21" xfId="0" applyBorder="1" applyAlignment="1">
      <alignment/>
    </xf>
    <xf numFmtId="0" fontId="0" fillId="0" borderId="23" xfId="0" applyBorder="1" applyAlignment="1">
      <alignment horizontal="center"/>
    </xf>
    <xf numFmtId="0" fontId="0" fillId="0" borderId="27" xfId="0" applyBorder="1" applyAlignment="1">
      <alignment/>
    </xf>
    <xf numFmtId="0" fontId="0" fillId="0" borderId="28" xfId="0" applyBorder="1" applyAlignment="1">
      <alignment/>
    </xf>
    <xf numFmtId="0" fontId="0" fillId="0" borderId="29" xfId="0" applyBorder="1" applyAlignment="1">
      <alignment horizontal="center"/>
    </xf>
    <xf numFmtId="0" fontId="0" fillId="0" borderId="25" xfId="0" applyBorder="1" applyAlignment="1">
      <alignment horizontal="center"/>
    </xf>
    <xf numFmtId="0" fontId="0" fillId="0" borderId="19" xfId="0" applyBorder="1" applyAlignment="1">
      <alignment horizontal="center"/>
    </xf>
    <xf numFmtId="0" fontId="0" fillId="0" borderId="30" xfId="0" applyBorder="1" applyAlignment="1">
      <alignment horizontal="center"/>
    </xf>
    <xf numFmtId="0" fontId="0" fillId="0" borderId="31" xfId="0" applyBorder="1" applyAlignment="1">
      <alignment/>
    </xf>
    <xf numFmtId="0" fontId="0" fillId="0" borderId="32" xfId="0" applyBorder="1" applyAlignment="1">
      <alignment/>
    </xf>
    <xf numFmtId="0" fontId="0" fillId="0" borderId="24" xfId="0" applyBorder="1" applyAlignment="1">
      <alignment/>
    </xf>
    <xf numFmtId="10" fontId="0" fillId="0" borderId="26" xfId="21" applyNumberFormat="1" applyBorder="1" applyAlignment="1">
      <alignment/>
    </xf>
    <xf numFmtId="10" fontId="4" fillId="6" borderId="33" xfId="0" applyNumberFormat="1" applyFont="1" applyFill="1" applyBorder="1" applyAlignment="1">
      <alignment/>
    </xf>
    <xf numFmtId="0" fontId="28" fillId="3" borderId="6" xfId="0" applyFont="1" applyFill="1" applyBorder="1" applyAlignment="1">
      <alignment horizontal="left" wrapText="1"/>
    </xf>
    <xf numFmtId="0" fontId="0" fillId="0" borderId="34" xfId="0" applyBorder="1" applyAlignment="1">
      <alignment wrapText="1"/>
    </xf>
    <xf numFmtId="0" fontId="29" fillId="3" borderId="4" xfId="0" applyNumberFormat="1" applyFont="1" applyFill="1" applyBorder="1" applyAlignment="1">
      <alignment horizontal="left" vertical="center" wrapText="1"/>
    </xf>
    <xf numFmtId="0" fontId="29" fillId="3" borderId="6" xfId="0" applyFont="1" applyFill="1" applyBorder="1" applyAlignment="1">
      <alignment horizontal="left" vertical="center" wrapText="1"/>
    </xf>
    <xf numFmtId="0" fontId="0" fillId="0" borderId="7" xfId="0" applyBorder="1" applyAlignment="1">
      <alignment horizontal="left" vertical="center" wrapText="1"/>
    </xf>
    <xf numFmtId="0" fontId="29" fillId="3" borderId="4" xfId="0" applyFont="1" applyFill="1" applyBorder="1" applyAlignment="1">
      <alignment horizontal="right" wrapText="1"/>
    </xf>
    <xf numFmtId="0" fontId="28" fillId="3" borderId="4" xfId="0" applyFont="1" applyFill="1" applyBorder="1" applyAlignment="1">
      <alignment horizontal="center" wrapText="1"/>
    </xf>
    <xf numFmtId="0" fontId="27" fillId="3" borderId="12" xfId="0" applyFont="1" applyFill="1" applyBorder="1" applyAlignment="1">
      <alignment horizontal="left" vertical="center" wrapText="1"/>
    </xf>
    <xf numFmtId="0" fontId="27" fillId="0" borderId="12" xfId="0" applyFont="1" applyBorder="1" applyAlignment="1">
      <alignment horizontal="left" vertical="center" wrapText="1"/>
    </xf>
    <xf numFmtId="0" fontId="28" fillId="3" borderId="4" xfId="0" applyFont="1" applyFill="1" applyBorder="1" applyAlignment="1">
      <alignment horizontal="left" vertical="center" wrapText="1"/>
    </xf>
    <xf numFmtId="0" fontId="27" fillId="0" borderId="4" xfId="0" applyFont="1" applyBorder="1" applyAlignment="1">
      <alignment horizontal="left" vertical="center" wrapText="1"/>
    </xf>
    <xf numFmtId="0" fontId="28" fillId="3" borderId="4" xfId="0" applyFont="1" applyFill="1" applyBorder="1" applyAlignment="1">
      <alignment horizontal="right" vertical="center" wrapText="1"/>
    </xf>
    <xf numFmtId="3" fontId="28" fillId="3" borderId="4" xfId="0" applyNumberFormat="1" applyFont="1" applyFill="1" applyBorder="1" applyAlignment="1">
      <alignment horizontal="right" vertical="center" wrapText="1"/>
    </xf>
    <xf numFmtId="0" fontId="27" fillId="0" borderId="4" xfId="0" applyFont="1" applyBorder="1" applyAlignment="1">
      <alignment horizontal="right" vertical="center" wrapText="1"/>
    </xf>
    <xf numFmtId="0" fontId="27" fillId="0" borderId="4" xfId="0" applyFont="1" applyBorder="1" applyAlignment="1">
      <alignment vertical="center"/>
    </xf>
    <xf numFmtId="0" fontId="28" fillId="3" borderId="4" xfId="0" applyFont="1" applyFill="1" applyBorder="1" applyAlignment="1">
      <alignment horizontal="left" wrapText="1"/>
    </xf>
    <xf numFmtId="18" fontId="28" fillId="3" borderId="4" xfId="0" applyNumberFormat="1" applyFont="1" applyFill="1" applyBorder="1" applyAlignment="1">
      <alignment horizontal="left" vertical="center" wrapText="1"/>
    </xf>
    <xf numFmtId="0" fontId="27" fillId="0" borderId="11" xfId="0" applyFont="1" applyBorder="1" applyAlignment="1">
      <alignment vertical="center"/>
    </xf>
    <xf numFmtId="168" fontId="27" fillId="0" borderId="4" xfId="17" applyNumberFormat="1" applyFont="1" applyBorder="1" applyAlignment="1">
      <alignment horizontal="right" vertical="center" wrapText="1"/>
    </xf>
    <xf numFmtId="168" fontId="27" fillId="0" borderId="4" xfId="17" applyNumberFormat="1" applyFont="1" applyBorder="1" applyAlignment="1">
      <alignment vertical="center"/>
    </xf>
    <xf numFmtId="0" fontId="27" fillId="0" borderId="4" xfId="0" applyFont="1" applyBorder="1" applyAlignment="1">
      <alignment horizontal="left" vertical="center" wrapText="1"/>
    </xf>
    <xf numFmtId="0" fontId="27" fillId="0" borderId="4" xfId="0" applyFont="1" applyBorder="1" applyAlignment="1">
      <alignment vertical="center"/>
    </xf>
    <xf numFmtId="0" fontId="27" fillId="0" borderId="4" xfId="0" applyFont="1" applyBorder="1" applyAlignment="1">
      <alignment/>
    </xf>
    <xf numFmtId="0" fontId="29" fillId="3" borderId="7" xfId="0" applyFont="1" applyFill="1" applyBorder="1" applyAlignment="1">
      <alignment horizontal="right" vertical="center" wrapText="1"/>
    </xf>
    <xf numFmtId="0" fontId="29" fillId="3" borderId="11" xfId="0" applyFont="1" applyFill="1" applyBorder="1" applyAlignment="1">
      <alignment horizontal="right" vertical="center" wrapText="1"/>
    </xf>
    <xf numFmtId="0" fontId="27" fillId="0" borderId="11" xfId="0" applyFont="1" applyBorder="1" applyAlignment="1">
      <alignment horizontal="right" vertical="center" wrapText="1"/>
    </xf>
    <xf numFmtId="0" fontId="29" fillId="3" borderId="4" xfId="0" applyFont="1" applyFill="1" applyBorder="1" applyAlignment="1">
      <alignment horizontal="left" wrapText="1"/>
    </xf>
    <xf numFmtId="18" fontId="29" fillId="3" borderId="4" xfId="0" applyNumberFormat="1" applyFont="1" applyFill="1" applyBorder="1" applyAlignment="1">
      <alignment horizontal="left" vertical="center" wrapText="1"/>
    </xf>
    <xf numFmtId="0" fontId="29" fillId="3" borderId="4" xfId="0" applyFont="1" applyFill="1" applyBorder="1" applyAlignment="1">
      <alignment horizontal="right" vertical="center" wrapText="1"/>
    </xf>
    <xf numFmtId="0" fontId="27" fillId="0" borderId="4" xfId="0" applyFont="1" applyBorder="1" applyAlignment="1">
      <alignment horizontal="right" vertical="center" wrapText="1"/>
    </xf>
    <xf numFmtId="0" fontId="27" fillId="0" borderId="4" xfId="0" applyFont="1" applyBorder="1" applyAlignment="1">
      <alignment vertical="center" wrapText="1"/>
    </xf>
    <xf numFmtId="0" fontId="29" fillId="3" borderId="4" xfId="0" applyFont="1" applyFill="1" applyBorder="1" applyAlignment="1">
      <alignment horizontal="left" vertical="center" wrapText="1"/>
    </xf>
    <xf numFmtId="168" fontId="29" fillId="3" borderId="4" xfId="17" applyNumberFormat="1" applyFont="1" applyFill="1" applyBorder="1" applyAlignment="1">
      <alignment horizontal="right" vertical="center" wrapText="1"/>
    </xf>
    <xf numFmtId="0" fontId="8" fillId="0" borderId="0" xfId="0" applyFont="1" applyAlignment="1">
      <alignment/>
    </xf>
    <xf numFmtId="0" fontId="36" fillId="7" borderId="6" xfId="0" applyFont="1" applyFill="1" applyBorder="1" applyAlignment="1">
      <alignment horizontal="center" wrapText="1"/>
    </xf>
    <xf numFmtId="0" fontId="36" fillId="7" borderId="6" xfId="0" applyFont="1" applyFill="1" applyBorder="1" applyAlignment="1">
      <alignment horizontal="left" wrapText="1"/>
    </xf>
    <xf numFmtId="0" fontId="36" fillId="7" borderId="7" xfId="0" applyFont="1" applyFill="1" applyBorder="1" applyAlignment="1">
      <alignment horizontal="center" wrapText="1"/>
    </xf>
    <xf numFmtId="0" fontId="36" fillId="7" borderId="7" xfId="0" applyFont="1" applyFill="1" applyBorder="1" applyAlignment="1">
      <alignment horizontal="left" wrapText="1"/>
    </xf>
    <xf numFmtId="0" fontId="0" fillId="0" borderId="7" xfId="0" applyBorder="1" applyAlignment="1">
      <alignment/>
    </xf>
    <xf numFmtId="0" fontId="38" fillId="3" borderId="4" xfId="0" applyFont="1" applyFill="1" applyBorder="1" applyAlignment="1">
      <alignment horizontal="center" vertical="center" wrapText="1"/>
    </xf>
    <xf numFmtId="0" fontId="38" fillId="3" borderId="4" xfId="0" applyFont="1" applyFill="1" applyBorder="1" applyAlignment="1">
      <alignment horizontal="left" wrapText="1"/>
    </xf>
    <xf numFmtId="0" fontId="38" fillId="3" borderId="4" xfId="0" applyFont="1" applyFill="1" applyBorder="1" applyAlignment="1">
      <alignment horizontal="left" vertical="center" wrapText="1"/>
    </xf>
    <xf numFmtId="3" fontId="38" fillId="3" borderId="4" xfId="0" applyNumberFormat="1" applyFont="1" applyFill="1" applyBorder="1" applyAlignment="1">
      <alignment horizontal="right" vertical="center" wrapText="1"/>
    </xf>
    <xf numFmtId="0" fontId="38" fillId="3" borderId="4" xfId="0" applyFont="1" applyFill="1" applyBorder="1" applyAlignment="1">
      <alignment horizontal="right" vertical="center" wrapText="1"/>
    </xf>
    <xf numFmtId="0" fontId="39" fillId="3" borderId="4" xfId="0" applyFont="1" applyFill="1" applyBorder="1" applyAlignment="1">
      <alignment horizontal="left" vertical="center" wrapText="1"/>
    </xf>
    <xf numFmtId="18" fontId="38" fillId="3" borderId="4" xfId="0" applyNumberFormat="1" applyFont="1" applyFill="1" applyBorder="1" applyAlignment="1">
      <alignment horizontal="left" vertical="center" wrapText="1"/>
    </xf>
    <xf numFmtId="0" fontId="39" fillId="3" borderId="4" xfId="0" applyFont="1" applyFill="1" applyBorder="1" applyAlignment="1">
      <alignment horizontal="right" wrapText="1"/>
    </xf>
    <xf numFmtId="0" fontId="8" fillId="0" borderId="11" xfId="0" applyFont="1" applyBorder="1" applyAlignment="1">
      <alignment/>
    </xf>
    <xf numFmtId="0" fontId="38" fillId="3" borderId="4" xfId="0" applyFont="1" applyFill="1" applyBorder="1" applyAlignment="1">
      <alignment horizontal="center" wrapText="1"/>
    </xf>
    <xf numFmtId="18" fontId="38" fillId="3" borderId="4" xfId="0" applyNumberFormat="1" applyFont="1" applyFill="1" applyBorder="1" applyAlignment="1">
      <alignment horizontal="left" wrapText="1"/>
    </xf>
    <xf numFmtId="3" fontId="38" fillId="3" borderId="4" xfId="0" applyNumberFormat="1" applyFont="1" applyFill="1" applyBorder="1" applyAlignment="1">
      <alignment horizontal="right" wrapText="1"/>
    </xf>
    <xf numFmtId="0" fontId="38" fillId="3" borderId="4" xfId="0" applyFont="1" applyFill="1" applyBorder="1" applyAlignment="1">
      <alignment horizontal="right" wrapText="1"/>
    </xf>
    <xf numFmtId="0" fontId="8" fillId="0" borderId="11" xfId="0" applyFont="1" applyBorder="1" applyAlignment="1">
      <alignment vertical="center"/>
    </xf>
    <xf numFmtId="3" fontId="8" fillId="0" borderId="0" xfId="0" applyNumberFormat="1" applyFont="1" applyAlignment="1">
      <alignment/>
    </xf>
    <xf numFmtId="18" fontId="30" fillId="3" borderId="4" xfId="0" applyNumberFormat="1" applyFont="1" applyFill="1" applyBorder="1" applyAlignment="1">
      <alignment horizontal="center" vertical="center" wrapText="1"/>
    </xf>
    <xf numFmtId="0" fontId="30" fillId="3" borderId="6" xfId="0" applyFont="1" applyFill="1" applyBorder="1" applyAlignment="1">
      <alignment horizontal="center" vertical="center" wrapText="1"/>
    </xf>
    <xf numFmtId="0" fontId="0" fillId="0" borderId="7" xfId="0" applyBorder="1" applyAlignment="1">
      <alignment horizontal="center" vertical="center" wrapText="1"/>
    </xf>
    <xf numFmtId="0" fontId="33" fillId="0" borderId="11" xfId="0" applyFont="1" applyBorder="1" applyAlignment="1">
      <alignment horizontal="center" vertical="center" wrapText="1"/>
    </xf>
    <xf numFmtId="0" fontId="27" fillId="0" borderId="12" xfId="0" applyFont="1" applyBorder="1" applyAlignment="1">
      <alignment vertical="center" wrapText="1"/>
    </xf>
    <xf numFmtId="0" fontId="29" fillId="3" borderId="6" xfId="0" applyFont="1" applyFill="1" applyBorder="1" applyAlignment="1">
      <alignment horizontal="right" vertical="center" wrapText="1"/>
    </xf>
    <xf numFmtId="0" fontId="8" fillId="0" borderId="0" xfId="0" applyFont="1" applyAlignment="1">
      <alignment vertical="center"/>
    </xf>
    <xf numFmtId="0" fontId="38" fillId="3" borderId="6" xfId="0" applyFont="1" applyFill="1" applyBorder="1" applyAlignment="1">
      <alignment horizontal="left" wrapText="1"/>
    </xf>
    <xf numFmtId="0" fontId="39" fillId="3" borderId="4" xfId="0" applyFont="1" applyFill="1" applyBorder="1" applyAlignment="1">
      <alignment horizontal="left" wrapText="1"/>
    </xf>
    <xf numFmtId="0" fontId="8" fillId="0" borderId="0" xfId="0" applyFont="1"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30" fillId="3" borderId="4" xfId="0" applyFont="1" applyFill="1" applyBorder="1" applyAlignment="1">
      <alignment horizontal="center" vertical="center" wrapText="1"/>
    </xf>
    <xf numFmtId="0" fontId="33" fillId="0" borderId="4" xfId="0" applyFont="1" applyBorder="1" applyAlignment="1">
      <alignment horizontal="center" vertical="center"/>
    </xf>
    <xf numFmtId="3" fontId="30" fillId="3" borderId="4" xfId="0" applyNumberFormat="1" applyFont="1" applyFill="1" applyBorder="1" applyAlignment="1">
      <alignment horizontal="center" vertical="center" wrapText="1"/>
    </xf>
    <xf numFmtId="0" fontId="30" fillId="3" borderId="11" xfId="0" applyFont="1" applyFill="1" applyBorder="1" applyAlignment="1">
      <alignment horizontal="center" vertical="center" wrapText="1"/>
    </xf>
    <xf numFmtId="168" fontId="42" fillId="3" borderId="4" xfId="17" applyNumberFormat="1" applyFont="1" applyFill="1" applyBorder="1" applyAlignment="1">
      <alignment horizontal="center" vertical="center" wrapText="1"/>
    </xf>
    <xf numFmtId="3" fontId="42" fillId="7" borderId="4" xfId="0" applyNumberFormat="1" applyFont="1" applyFill="1" applyBorder="1" applyAlignment="1">
      <alignment horizontal="center" vertical="center" wrapText="1"/>
    </xf>
    <xf numFmtId="0" fontId="42" fillId="7" borderId="4" xfId="0" applyFont="1" applyFill="1" applyBorder="1" applyAlignment="1">
      <alignment horizontal="center" vertical="center" wrapText="1"/>
    </xf>
    <xf numFmtId="0" fontId="35" fillId="3" borderId="12" xfId="0" applyFont="1" applyFill="1" applyBorder="1" applyAlignment="1">
      <alignment horizontal="left" vertical="center" wrapText="1"/>
    </xf>
    <xf numFmtId="0" fontId="35" fillId="3" borderId="12" xfId="0" applyFont="1" applyFill="1" applyBorder="1" applyAlignment="1">
      <alignment horizontal="left" vertical="top"/>
    </xf>
    <xf numFmtId="0" fontId="35" fillId="3" borderId="12" xfId="0" applyFont="1" applyFill="1" applyBorder="1" applyAlignment="1">
      <alignment/>
    </xf>
    <xf numFmtId="0" fontId="35" fillId="3" borderId="12" xfId="0" applyFont="1" applyFill="1" applyBorder="1" applyAlignment="1">
      <alignment horizontal="left" vertical="center"/>
    </xf>
    <xf numFmtId="0" fontId="35" fillId="3" borderId="12" xfId="0" applyFont="1" applyFill="1" applyBorder="1" applyAlignment="1">
      <alignment wrapText="1"/>
    </xf>
    <xf numFmtId="0" fontId="35" fillId="3" borderId="12" xfId="0" applyFont="1" applyFill="1" applyBorder="1" applyAlignment="1">
      <alignment horizontal="left" vertical="top" wrapText="1"/>
    </xf>
    <xf numFmtId="0" fontId="45" fillId="3" borderId="12" xfId="0" applyFont="1" applyFill="1" applyBorder="1" applyAlignment="1">
      <alignment horizontal="left" vertical="top" wrapText="1"/>
    </xf>
    <xf numFmtId="0" fontId="33" fillId="0" borderId="4" xfId="0" applyFont="1" applyBorder="1" applyAlignment="1">
      <alignment horizontal="center" vertical="center" wrapText="1"/>
    </xf>
    <xf numFmtId="0" fontId="33" fillId="0" borderId="12" xfId="0" applyFont="1" applyBorder="1" applyAlignment="1">
      <alignment horizontal="center" vertical="center" wrapText="1"/>
    </xf>
    <xf numFmtId="168" fontId="29" fillId="3" borderId="6" xfId="17" applyNumberFormat="1" applyFont="1" applyFill="1" applyBorder="1" applyAlignment="1">
      <alignment horizontal="right" wrapText="1"/>
    </xf>
    <xf numFmtId="0" fontId="0" fillId="0" borderId="7" xfId="0" applyBorder="1" applyAlignment="1">
      <alignment/>
    </xf>
    <xf numFmtId="168" fontId="29" fillId="3" borderId="7" xfId="17" applyNumberFormat="1" applyFont="1" applyFill="1" applyBorder="1" applyAlignment="1">
      <alignment horizontal="right" wrapText="1"/>
    </xf>
    <xf numFmtId="0" fontId="28" fillId="3" borderId="4" xfId="0" applyFont="1" applyFill="1" applyBorder="1" applyAlignment="1">
      <alignment horizontal="center" vertical="center" wrapText="1"/>
    </xf>
    <xf numFmtId="0" fontId="27" fillId="0" borderId="4" xfId="0" applyFont="1" applyBorder="1" applyAlignment="1">
      <alignment horizontal="center" vertical="center" wrapText="1"/>
    </xf>
    <xf numFmtId="0" fontId="29" fillId="3" borderId="12" xfId="0" applyFont="1" applyFill="1" applyBorder="1" applyAlignment="1">
      <alignment horizontal="left" vertical="center" wrapText="1"/>
    </xf>
    <xf numFmtId="0" fontId="28" fillId="3" borderId="6" xfId="0" applyFont="1" applyFill="1" applyBorder="1" applyAlignment="1">
      <alignment horizontal="left" vertical="center" wrapText="1"/>
    </xf>
    <xf numFmtId="0" fontId="27" fillId="0" borderId="7" xfId="0" applyFont="1" applyBorder="1" applyAlignment="1">
      <alignment horizontal="left" vertical="center" wrapText="1"/>
    </xf>
    <xf numFmtId="0" fontId="27" fillId="0" borderId="4" xfId="0" applyFont="1" applyBorder="1" applyAlignment="1">
      <alignment horizontal="left" wrapText="1"/>
    </xf>
    <xf numFmtId="0" fontId="27" fillId="3" borderId="12" xfId="0" applyFont="1" applyFill="1" applyBorder="1" applyAlignment="1">
      <alignment vertical="center" wrapText="1"/>
    </xf>
    <xf numFmtId="0" fontId="27" fillId="0" borderId="12" xfId="0" applyFont="1" applyBorder="1" applyAlignment="1">
      <alignment vertical="center"/>
    </xf>
    <xf numFmtId="0" fontId="27" fillId="3" borderId="12" xfId="0" applyFont="1" applyFill="1" applyBorder="1" applyAlignment="1">
      <alignment horizontal="left" vertical="center"/>
    </xf>
    <xf numFmtId="0" fontId="27" fillId="0" borderId="12" xfId="0" applyFont="1" applyBorder="1" applyAlignment="1">
      <alignment horizontal="left" vertical="center"/>
    </xf>
    <xf numFmtId="0" fontId="27" fillId="3" borderId="12" xfId="0" applyFont="1" applyFill="1" applyBorder="1" applyAlignment="1">
      <alignment vertical="center"/>
    </xf>
    <xf numFmtId="0" fontId="27" fillId="0" borderId="11" xfId="0" applyFont="1" applyBorder="1" applyAlignment="1">
      <alignment/>
    </xf>
    <xf numFmtId="0" fontId="28" fillId="3" borderId="7" xfId="0" applyFont="1" applyFill="1" applyBorder="1" applyAlignment="1">
      <alignment horizontal="left" vertical="center" wrapText="1"/>
    </xf>
    <xf numFmtId="18" fontId="28" fillId="3" borderId="4" xfId="0" applyNumberFormat="1" applyFont="1" applyFill="1" applyBorder="1" applyAlignment="1">
      <alignment horizontal="center" vertical="center" wrapText="1"/>
    </xf>
    <xf numFmtId="0" fontId="25" fillId="7" borderId="4" xfId="0" applyFont="1" applyFill="1" applyBorder="1" applyAlignment="1">
      <alignment horizontal="center" wrapText="1"/>
    </xf>
    <xf numFmtId="0" fontId="25" fillId="7" borderId="4"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25" fillId="7" borderId="12" xfId="0" applyFont="1" applyFill="1" applyBorder="1" applyAlignment="1">
      <alignment horizontal="center" vertical="center" wrapText="1"/>
    </xf>
    <xf numFmtId="0" fontId="26" fillId="7" borderId="12" xfId="0" applyFont="1" applyFill="1" applyBorder="1" applyAlignment="1">
      <alignment vertical="center"/>
    </xf>
    <xf numFmtId="0" fontId="3" fillId="7" borderId="8" xfId="0" applyFont="1" applyFill="1" applyBorder="1" applyAlignment="1">
      <alignment horizontal="center" vertical="center" wrapText="1"/>
    </xf>
    <xf numFmtId="0" fontId="0" fillId="7" borderId="9" xfId="0" applyFill="1" applyBorder="1" applyAlignment="1">
      <alignment/>
    </xf>
    <xf numFmtId="0" fontId="0" fillId="7" borderId="10" xfId="0" applyFill="1" applyBorder="1" applyAlignment="1">
      <alignment/>
    </xf>
    <xf numFmtId="0" fontId="0" fillId="7" borderId="11" xfId="0" applyFill="1" applyBorder="1" applyAlignment="1">
      <alignment/>
    </xf>
    <xf numFmtId="0" fontId="0" fillId="7" borderId="4" xfId="0" applyFill="1" applyBorder="1" applyAlignment="1">
      <alignment/>
    </xf>
    <xf numFmtId="0" fontId="0" fillId="7" borderId="12" xfId="0" applyFill="1" applyBorder="1" applyAlignment="1">
      <alignment/>
    </xf>
    <xf numFmtId="0" fontId="25" fillId="7" borderId="11" xfId="0" applyFont="1" applyFill="1" applyBorder="1" applyAlignment="1">
      <alignment vertical="center"/>
    </xf>
    <xf numFmtId="0" fontId="26" fillId="7" borderId="4" xfId="0" applyFont="1" applyFill="1" applyBorder="1" applyAlignment="1">
      <alignment vertical="center"/>
    </xf>
    <xf numFmtId="0" fontId="25" fillId="7" borderId="4" xfId="0" applyFont="1" applyFill="1" applyBorder="1" applyAlignment="1">
      <alignment horizontal="right" wrapText="1"/>
    </xf>
    <xf numFmtId="0" fontId="38" fillId="3" borderId="6" xfId="0" applyFont="1" applyFill="1" applyBorder="1" applyAlignment="1">
      <alignment horizontal="left" vertical="center" wrapText="1"/>
    </xf>
    <xf numFmtId="0" fontId="8" fillId="0" borderId="7" xfId="0" applyFont="1" applyBorder="1" applyAlignment="1">
      <alignment horizontal="left" vertical="center" wrapText="1"/>
    </xf>
    <xf numFmtId="0" fontId="7" fillId="8" borderId="22" xfId="0" applyFont="1" applyFill="1" applyBorder="1" applyAlignment="1">
      <alignment horizontal="center" vertical="center" wrapText="1"/>
    </xf>
    <xf numFmtId="0" fontId="7" fillId="8" borderId="35"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7" fillId="8" borderId="37" xfId="0" applyFont="1" applyFill="1" applyBorder="1" applyAlignment="1">
      <alignment horizontal="center" vertical="center" wrapText="1"/>
    </xf>
    <xf numFmtId="0" fontId="7" fillId="8" borderId="38" xfId="0" applyFont="1" applyFill="1" applyBorder="1" applyAlignment="1">
      <alignment horizontal="center" vertical="center" wrapText="1"/>
    </xf>
    <xf numFmtId="0" fontId="7" fillId="8" borderId="39" xfId="0" applyFont="1" applyFill="1" applyBorder="1" applyAlignment="1">
      <alignment horizontal="center" vertical="center" wrapText="1"/>
    </xf>
    <xf numFmtId="0" fontId="7" fillId="8" borderId="22" xfId="0" applyFont="1" applyFill="1" applyBorder="1" applyAlignment="1">
      <alignment horizontal="center" vertical="center"/>
    </xf>
    <xf numFmtId="0" fontId="7" fillId="8" borderId="35" xfId="0" applyFont="1" applyFill="1" applyBorder="1" applyAlignment="1">
      <alignment horizontal="center" vertical="center"/>
    </xf>
    <xf numFmtId="0" fontId="7" fillId="8" borderId="36" xfId="0" applyFont="1" applyFill="1" applyBorder="1" applyAlignment="1">
      <alignment horizontal="center" vertical="center"/>
    </xf>
    <xf numFmtId="0" fontId="7" fillId="8" borderId="37" xfId="0" applyFont="1" applyFill="1" applyBorder="1" applyAlignment="1">
      <alignment horizontal="center" vertical="center"/>
    </xf>
    <xf numFmtId="0" fontId="7" fillId="8" borderId="38" xfId="0" applyFont="1" applyFill="1" applyBorder="1" applyAlignment="1">
      <alignment horizontal="center" vertical="center"/>
    </xf>
    <xf numFmtId="0" fontId="7" fillId="8" borderId="39" xfId="0" applyFont="1" applyFill="1" applyBorder="1" applyAlignment="1">
      <alignment horizontal="center" vertical="center"/>
    </xf>
    <xf numFmtId="0" fontId="45" fillId="3" borderId="12" xfId="0" applyFont="1" applyFill="1" applyBorder="1" applyAlignment="1">
      <alignment horizontal="left" vertical="center" wrapText="1"/>
    </xf>
    <xf numFmtId="0" fontId="35" fillId="0" borderId="12" xfId="0" applyFont="1" applyBorder="1" applyAlignment="1">
      <alignment vertical="center" wrapText="1"/>
    </xf>
    <xf numFmtId="0" fontId="38" fillId="3" borderId="4" xfId="0" applyFont="1" applyFill="1" applyBorder="1" applyAlignment="1">
      <alignment horizontal="left" vertical="center" wrapText="1"/>
    </xf>
    <xf numFmtId="0" fontId="8" fillId="0" borderId="4" xfId="0" applyFont="1" applyBorder="1" applyAlignment="1">
      <alignment horizontal="left" vertical="center" wrapText="1"/>
    </xf>
    <xf numFmtId="0" fontId="38" fillId="3" borderId="4" xfId="0" applyFont="1" applyFill="1" applyBorder="1" applyAlignment="1">
      <alignment horizontal="center" wrapText="1"/>
    </xf>
    <xf numFmtId="0" fontId="8" fillId="0" borderId="12" xfId="0" applyFont="1" applyBorder="1" applyAlignment="1">
      <alignment wrapText="1"/>
    </xf>
    <xf numFmtId="0" fontId="41" fillId="3" borderId="4" xfId="0" applyFont="1" applyFill="1" applyBorder="1" applyAlignment="1">
      <alignment horizontal="center" vertical="center" wrapText="1"/>
    </xf>
    <xf numFmtId="0" fontId="7" fillId="0" borderId="4" xfId="0" applyFont="1" applyBorder="1" applyAlignment="1">
      <alignment wrapText="1"/>
    </xf>
    <xf numFmtId="0" fontId="3" fillId="0" borderId="11" xfId="0" applyFont="1" applyBorder="1" applyAlignment="1">
      <alignment vertical="center" wrapText="1"/>
    </xf>
    <xf numFmtId="0" fontId="8" fillId="0" borderId="4"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xf>
    <xf numFmtId="0" fontId="8" fillId="0" borderId="17" xfId="0" applyFont="1" applyBorder="1" applyAlignment="1">
      <alignment/>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40" fillId="7" borderId="4" xfId="0" applyFont="1" applyFill="1" applyBorder="1" applyAlignment="1">
      <alignment horizontal="center" vertical="center" wrapText="1"/>
    </xf>
    <xf numFmtId="0" fontId="31" fillId="7" borderId="4" xfId="0" applyFont="1" applyFill="1" applyBorder="1" applyAlignment="1">
      <alignment horizontal="center" vertical="center"/>
    </xf>
    <xf numFmtId="0" fontId="36" fillId="7" borderId="11" xfId="0" applyFont="1" applyFill="1" applyBorder="1" applyAlignment="1">
      <alignment vertical="center"/>
    </xf>
    <xf numFmtId="0" fontId="31" fillId="7" borderId="8" xfId="0" applyFont="1" applyFill="1" applyBorder="1" applyAlignment="1">
      <alignment horizontal="center" vertical="center" wrapText="1"/>
    </xf>
    <xf numFmtId="0" fontId="35" fillId="7" borderId="9" xfId="0" applyFont="1" applyFill="1" applyBorder="1" applyAlignment="1">
      <alignment/>
    </xf>
    <xf numFmtId="0" fontId="35" fillId="7" borderId="10" xfId="0" applyFont="1" applyFill="1" applyBorder="1" applyAlignment="1">
      <alignment/>
    </xf>
    <xf numFmtId="0" fontId="35" fillId="7" borderId="11" xfId="0" applyFont="1" applyFill="1" applyBorder="1" applyAlignment="1">
      <alignment/>
    </xf>
    <xf numFmtId="0" fontId="35" fillId="7" borderId="4" xfId="0" applyFont="1" applyFill="1" applyBorder="1" applyAlignment="1">
      <alignment/>
    </xf>
    <xf numFmtId="0" fontId="35" fillId="7" borderId="12" xfId="0" applyFont="1" applyFill="1" applyBorder="1" applyAlignment="1">
      <alignment/>
    </xf>
    <xf numFmtId="0" fontId="36" fillId="7" borderId="4" xfId="0" applyFont="1" applyFill="1" applyBorder="1" applyAlignment="1">
      <alignment horizontal="center" vertical="center" wrapText="1"/>
    </xf>
    <xf numFmtId="0" fontId="37" fillId="7" borderId="4" xfId="0" applyFont="1" applyFill="1" applyBorder="1" applyAlignment="1">
      <alignment vertical="center"/>
    </xf>
    <xf numFmtId="0" fontId="37" fillId="7" borderId="4"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35" fillId="3" borderId="12" xfId="0" applyFont="1" applyFill="1" applyBorder="1" applyAlignment="1">
      <alignment horizontal="left" vertical="center" wrapText="1"/>
    </xf>
    <xf numFmtId="0" fontId="35" fillId="0" borderId="12" xfId="0" applyFont="1" applyBorder="1" applyAlignment="1">
      <alignment horizontal="left" vertical="center" wrapText="1"/>
    </xf>
    <xf numFmtId="18" fontId="38" fillId="3" borderId="4" xfId="0" applyNumberFormat="1" applyFont="1" applyFill="1" applyBorder="1" applyAlignment="1">
      <alignment horizontal="left" vertical="center" wrapText="1"/>
    </xf>
    <xf numFmtId="0" fontId="38" fillId="3" borderId="4" xfId="0" applyFont="1" applyFill="1" applyBorder="1" applyAlignment="1">
      <alignment horizontal="right" vertical="center" wrapText="1"/>
    </xf>
    <xf numFmtId="0" fontId="8" fillId="0" borderId="4" xfId="0" applyFont="1" applyBorder="1" applyAlignment="1">
      <alignment horizontal="right" vertical="center" wrapText="1"/>
    </xf>
    <xf numFmtId="3" fontId="38" fillId="3" borderId="4" xfId="0" applyNumberFormat="1" applyFont="1" applyFill="1" applyBorder="1" applyAlignment="1">
      <alignment horizontal="right" vertical="center" wrapText="1"/>
    </xf>
    <xf numFmtId="0" fontId="8" fillId="0" borderId="4" xfId="0" applyFont="1" applyBorder="1" applyAlignment="1">
      <alignment vertical="center"/>
    </xf>
    <xf numFmtId="0" fontId="39" fillId="3" borderId="4" xfId="0" applyFont="1" applyFill="1" applyBorder="1" applyAlignment="1">
      <alignment horizontal="right" wrapText="1"/>
    </xf>
    <xf numFmtId="0" fontId="38" fillId="3" borderId="4" xfId="0" applyFont="1" applyFill="1" applyBorder="1" applyAlignment="1">
      <alignment horizontal="left" wrapText="1"/>
    </xf>
    <xf numFmtId="0" fontId="8" fillId="0" borderId="11" xfId="0" applyFont="1" applyBorder="1" applyAlignment="1">
      <alignment vertical="center"/>
    </xf>
    <xf numFmtId="0" fontId="39" fillId="3" borderId="4" xfId="0" applyFont="1" applyFill="1" applyBorder="1" applyAlignment="1">
      <alignment horizontal="right" vertical="center" wrapText="1"/>
    </xf>
    <xf numFmtId="0" fontId="8" fillId="0" borderId="4" xfId="0" applyFont="1" applyBorder="1" applyAlignment="1">
      <alignment horizontal="left" wrapText="1"/>
    </xf>
    <xf numFmtId="0" fontId="35" fillId="3" borderId="12" xfId="0" applyFont="1" applyFill="1" applyBorder="1" applyAlignment="1">
      <alignment horizontal="left" vertical="center"/>
    </xf>
    <xf numFmtId="0" fontId="35" fillId="0" borderId="12" xfId="0" applyFont="1" applyBorder="1" applyAlignment="1">
      <alignment horizontal="left" vertical="center"/>
    </xf>
    <xf numFmtId="0" fontId="35" fillId="3" borderId="12" xfId="0" applyFont="1" applyFill="1" applyBorder="1" applyAlignment="1">
      <alignment vertical="center" wrapText="1"/>
    </xf>
    <xf numFmtId="0" fontId="35" fillId="0" borderId="12" xfId="0" applyFont="1" applyBorder="1" applyAlignment="1">
      <alignment vertical="center"/>
    </xf>
    <xf numFmtId="0" fontId="39" fillId="3" borderId="4" xfId="0" applyFont="1" applyFill="1" applyBorder="1" applyAlignment="1">
      <alignment horizontal="left" vertical="center" wrapText="1"/>
    </xf>
    <xf numFmtId="0" fontId="8" fillId="0" borderId="4" xfId="0" applyFont="1" applyBorder="1" applyAlignment="1">
      <alignment horizontal="left" vertical="center" wrapText="1"/>
    </xf>
    <xf numFmtId="0" fontId="8" fillId="0" borderId="11" xfId="0" applyFont="1" applyBorder="1" applyAlignment="1">
      <alignment/>
    </xf>
    <xf numFmtId="18" fontId="38" fillId="3" borderId="4" xfId="0" applyNumberFormat="1" applyFont="1" applyFill="1" applyBorder="1" applyAlignment="1">
      <alignment horizontal="center" vertical="center" wrapText="1"/>
    </xf>
    <xf numFmtId="0" fontId="38" fillId="3" borderId="7" xfId="0" applyFont="1" applyFill="1" applyBorder="1" applyAlignment="1">
      <alignment horizontal="left" vertical="center" wrapText="1"/>
    </xf>
    <xf numFmtId="0" fontId="35" fillId="3" borderId="12" xfId="0" applyFont="1" applyFill="1" applyBorder="1" applyAlignment="1">
      <alignment vertical="center"/>
    </xf>
    <xf numFmtId="0" fontId="36" fillId="7" borderId="4" xfId="0" applyFont="1" applyFill="1" applyBorder="1" applyAlignment="1">
      <alignment horizontal="center" wrapText="1"/>
    </xf>
    <xf numFmtId="0" fontId="36" fillId="7" borderId="4" xfId="0" applyFont="1" applyFill="1" applyBorder="1" applyAlignment="1">
      <alignment horizontal="right" wrapText="1"/>
    </xf>
    <xf numFmtId="0" fontId="43" fillId="7" borderId="12" xfId="0" applyFont="1" applyFill="1" applyBorder="1" applyAlignment="1">
      <alignment horizontal="center" vertical="center" wrapText="1"/>
    </xf>
    <xf numFmtId="0" fontId="44" fillId="7" borderId="12" xfId="0" applyFont="1" applyFill="1" applyBorder="1" applyAlignment="1">
      <alignment vertical="center"/>
    </xf>
    <xf numFmtId="0" fontId="4" fillId="0" borderId="0" xfId="0" applyFont="1" applyAlignment="1">
      <alignment horizontal="center" wrapText="1"/>
    </xf>
    <xf numFmtId="0" fontId="0" fillId="0" borderId="40" xfId="0" applyBorder="1" applyAlignment="1">
      <alignment vertical="top" wrapText="1"/>
    </xf>
    <xf numFmtId="0" fontId="0" fillId="0" borderId="0" xfId="0" applyAlignment="1">
      <alignment vertical="top" wrapText="1"/>
    </xf>
    <xf numFmtId="0" fontId="4" fillId="4" borderId="41" xfId="0" applyFont="1" applyFill="1" applyBorder="1" applyAlignment="1">
      <alignment horizontal="left"/>
    </xf>
    <xf numFmtId="0" fontId="0" fillId="0" borderId="41" xfId="0" applyBorder="1" applyAlignment="1">
      <alignment/>
    </xf>
    <xf numFmtId="0" fontId="4" fillId="4" borderId="1" xfId="0" applyFont="1" applyFill="1" applyBorder="1" applyAlignment="1">
      <alignment horizontal="left" vertical="top"/>
    </xf>
    <xf numFmtId="0" fontId="4" fillId="4" borderId="5" xfId="0" applyFont="1" applyFill="1" applyBorder="1" applyAlignment="1">
      <alignment horizontal="left" vertical="top"/>
    </xf>
    <xf numFmtId="0" fontId="4" fillId="4" borderId="2" xfId="0" applyFont="1" applyFill="1" applyBorder="1" applyAlignment="1">
      <alignment horizontal="left" vertical="top"/>
    </xf>
    <xf numFmtId="0" fontId="4" fillId="4" borderId="42" xfId="0" applyFont="1" applyFill="1" applyBorder="1" applyAlignment="1">
      <alignment horizontal="center"/>
    </xf>
    <xf numFmtId="0" fontId="4" fillId="4" borderId="43" xfId="0" applyFont="1" applyFill="1" applyBorder="1" applyAlignment="1">
      <alignment horizontal="center"/>
    </xf>
    <xf numFmtId="0" fontId="4" fillId="4" borderId="44" xfId="0" applyFont="1" applyFill="1" applyBorder="1" applyAlignment="1">
      <alignment horizontal="center"/>
    </xf>
    <xf numFmtId="0" fontId="4" fillId="4" borderId="45" xfId="0" applyFont="1" applyFill="1" applyBorder="1" applyAlignment="1">
      <alignment horizontal="center"/>
    </xf>
    <xf numFmtId="0" fontId="4" fillId="4" borderId="46" xfId="0" applyFont="1" applyFill="1" applyBorder="1" applyAlignment="1">
      <alignment horizontal="center"/>
    </xf>
    <xf numFmtId="0" fontId="4" fillId="4" borderId="47" xfId="0" applyFont="1" applyFill="1" applyBorder="1" applyAlignment="1">
      <alignment horizontal="center"/>
    </xf>
    <xf numFmtId="0" fontId="0" fillId="0" borderId="0" xfId="0" applyAlignment="1">
      <alignment/>
    </xf>
    <xf numFmtId="0" fontId="4" fillId="6" borderId="48" xfId="0" applyFont="1" applyFill="1" applyBorder="1" applyAlignment="1">
      <alignment/>
    </xf>
    <xf numFmtId="0" fontId="4" fillId="6" borderId="49" xfId="0" applyFont="1" applyFill="1" applyBorder="1" applyAlignment="1">
      <alignment/>
    </xf>
    <xf numFmtId="0" fontId="4" fillId="0" borderId="0" xfId="0" applyFont="1" applyAlignment="1">
      <alignment horizontal="center"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0" fillId="0" borderId="0" xfId="0" applyAlignment="1">
      <alignment horizontal="center" vertical="center" wrapText="1"/>
    </xf>
    <xf numFmtId="0" fontId="0" fillId="0" borderId="27" xfId="0" applyBorder="1" applyAlignment="1">
      <alignment vertical="center"/>
    </xf>
    <xf numFmtId="0" fontId="0" fillId="0" borderId="29" xfId="0" applyBorder="1" applyAlignment="1">
      <alignment vertical="center"/>
    </xf>
    <xf numFmtId="0" fontId="0" fillId="0" borderId="28" xfId="0" applyBorder="1" applyAlignment="1">
      <alignment vertical="center"/>
    </xf>
    <xf numFmtId="0" fontId="4" fillId="7" borderId="50"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4" fillId="7" borderId="52" xfId="0" applyFont="1" applyFill="1" applyBorder="1" applyAlignment="1">
      <alignment horizontal="center" vertical="center" wrapText="1"/>
    </xf>
    <xf numFmtId="0" fontId="4" fillId="7" borderId="53" xfId="0" applyFont="1" applyFill="1" applyBorder="1" applyAlignment="1">
      <alignment horizontal="center" vertical="center" wrapText="1"/>
    </xf>
    <xf numFmtId="0" fontId="4" fillId="7" borderId="54"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55" xfId="0" applyFont="1" applyFill="1" applyBorder="1" applyAlignment="1">
      <alignment horizontal="center" vertical="center" wrapText="1"/>
    </xf>
    <xf numFmtId="0" fontId="1" fillId="2" borderId="0" xfId="0" applyFont="1" applyFill="1" applyBorder="1" applyAlignment="1">
      <alignment horizontal="center" wrapText="1"/>
    </xf>
    <xf numFmtId="0" fontId="0" fillId="0" borderId="0" xfId="0" applyAlignment="1">
      <alignment wrapText="1"/>
    </xf>
    <xf numFmtId="0" fontId="0" fillId="0" borderId="41" xfId="0" applyBorder="1" applyAlignment="1">
      <alignment wrapText="1"/>
    </xf>
    <xf numFmtId="0" fontId="34" fillId="7" borderId="54" xfId="0" applyFont="1" applyFill="1" applyBorder="1" applyAlignment="1">
      <alignment horizontal="center" wrapText="1"/>
    </xf>
    <xf numFmtId="0" fontId="4" fillId="7" borderId="7" xfId="0" applyFont="1" applyFill="1" applyBorder="1" applyAlignment="1">
      <alignment horizontal="center" wrapText="1"/>
    </xf>
    <xf numFmtId="0" fontId="4" fillId="7" borderId="55" xfId="0" applyFont="1" applyFill="1" applyBorder="1" applyAlignment="1">
      <alignment horizontal="center" wrapText="1"/>
    </xf>
    <xf numFmtId="0" fontId="4" fillId="7" borderId="50" xfId="0" applyFont="1" applyFill="1" applyBorder="1" applyAlignment="1">
      <alignment horizontal="center" wrapText="1"/>
    </xf>
    <xf numFmtId="0" fontId="4" fillId="7" borderId="51" xfId="0" applyFont="1" applyFill="1" applyBorder="1" applyAlignment="1">
      <alignment horizontal="center" wrapText="1"/>
    </xf>
    <xf numFmtId="0" fontId="4" fillId="7" borderId="53"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latin typeface="Arial"/>
                <a:ea typeface="Arial"/>
                <a:cs typeface="Arial"/>
              </a:rPr>
              <a:t>Causes</a:t>
            </a:r>
            <a:r>
              <a:rPr lang="en-US" cap="none" sz="1200" b="1" i="0" u="none" baseline="0">
                <a:latin typeface="Arial"/>
                <a:ea typeface="Arial"/>
                <a:cs typeface="Arial"/>
              </a:rPr>
              <a:t> of Railroad Accidents In or Near Eureka County, 1975-2005</a:t>
            </a:r>
          </a:p>
        </c:rich>
      </c:tx>
      <c:layout/>
      <c:spPr>
        <a:noFill/>
        <a:ln>
          <a:noFill/>
        </a:ln>
      </c:spPr>
    </c:title>
    <c:plotArea>
      <c:layout/>
      <c:barChart>
        <c:barDir val="col"/>
        <c:grouping val="clustered"/>
        <c:varyColors val="0"/>
        <c:ser>
          <c:idx val="0"/>
          <c:order val="0"/>
          <c:tx>
            <c:strRef>
              <c:f>cause!$A$3</c:f>
              <c:strCache>
                <c:ptCount val="1"/>
                <c:pt idx="0">
                  <c:v>Eureka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cause!$B$2:$F$2</c:f>
              <c:strCache/>
            </c:strRef>
          </c:cat>
          <c:val>
            <c:numRef>
              <c:f>cause!$B$3:$F$3</c:f>
              <c:numCache>
                <c:ptCount val="5"/>
                <c:pt idx="0">
                  <c:v>0</c:v>
                </c:pt>
                <c:pt idx="1">
                  <c:v>0</c:v>
                </c:pt>
                <c:pt idx="2">
                  <c:v>0</c:v>
                </c:pt>
                <c:pt idx="3">
                  <c:v>0</c:v>
                </c:pt>
                <c:pt idx="4">
                  <c:v>0</c:v>
                </c:pt>
              </c:numCache>
            </c:numRef>
          </c:val>
        </c:ser>
        <c:ser>
          <c:idx val="1"/>
          <c:order val="1"/>
          <c:tx>
            <c:strRef>
              <c:f>cause!$A$4</c:f>
              <c:strCache>
                <c:ptCount val="1"/>
                <c:pt idx="0">
                  <c:v>Lander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cause!$B$2:$F$2</c:f>
              <c:strCache/>
            </c:strRef>
          </c:cat>
          <c:val>
            <c:numRef>
              <c:f>cause!$B$4:$F$4</c:f>
              <c:numCache>
                <c:ptCount val="5"/>
                <c:pt idx="0">
                  <c:v>0</c:v>
                </c:pt>
                <c:pt idx="1">
                  <c:v>0</c:v>
                </c:pt>
                <c:pt idx="2">
                  <c:v>0</c:v>
                </c:pt>
                <c:pt idx="3">
                  <c:v>0</c:v>
                </c:pt>
                <c:pt idx="4">
                  <c:v>0</c:v>
                </c:pt>
              </c:numCache>
            </c:numRef>
          </c:val>
        </c:ser>
        <c:ser>
          <c:idx val="2"/>
          <c:order val="2"/>
          <c:tx>
            <c:strRef>
              <c:f>cause!$A$5</c:f>
              <c:strCache>
                <c:ptCount val="1"/>
                <c:pt idx="0">
                  <c:v>Elko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cause!$B$2:$F$2</c:f>
              <c:strCache/>
            </c:strRef>
          </c:cat>
          <c:val>
            <c:numRef>
              <c:f>cause!$B$5:$F$5</c:f>
              <c:numCache>
                <c:ptCount val="5"/>
                <c:pt idx="0">
                  <c:v>0</c:v>
                </c:pt>
                <c:pt idx="1">
                  <c:v>0</c:v>
                </c:pt>
                <c:pt idx="2">
                  <c:v>0</c:v>
                </c:pt>
                <c:pt idx="3">
                  <c:v>0</c:v>
                </c:pt>
                <c:pt idx="4">
                  <c:v>0</c:v>
                </c:pt>
              </c:numCache>
            </c:numRef>
          </c:val>
        </c:ser>
        <c:ser>
          <c:idx val="3"/>
          <c:order val="3"/>
          <c:tx>
            <c:strRef>
              <c:f>cause!$A$6</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cause!$B$2:$F$2</c:f>
              <c:strCache/>
            </c:strRef>
          </c:cat>
          <c:val>
            <c:numRef>
              <c:f>cause!$B$6:$F$6</c:f>
              <c:numCache>
                <c:ptCount val="5"/>
                <c:pt idx="0">
                  <c:v>0</c:v>
                </c:pt>
                <c:pt idx="1">
                  <c:v>0</c:v>
                </c:pt>
                <c:pt idx="2">
                  <c:v>0</c:v>
                </c:pt>
                <c:pt idx="3">
                  <c:v>0</c:v>
                </c:pt>
                <c:pt idx="4">
                  <c:v>0</c:v>
                </c:pt>
              </c:numCache>
            </c:numRef>
          </c:val>
        </c:ser>
        <c:axId val="55892938"/>
        <c:axId val="33274395"/>
      </c:barChart>
      <c:catAx>
        <c:axId val="55892938"/>
        <c:scaling>
          <c:orientation val="minMax"/>
        </c:scaling>
        <c:axPos val="b"/>
        <c:delete val="0"/>
        <c:numFmt formatCode="General" sourceLinked="1"/>
        <c:majorTickMark val="out"/>
        <c:minorTickMark val="none"/>
        <c:tickLblPos val="nextTo"/>
        <c:crossAx val="33274395"/>
        <c:crosses val="autoZero"/>
        <c:auto val="1"/>
        <c:lblOffset val="100"/>
        <c:noMultiLvlLbl val="0"/>
      </c:catAx>
      <c:valAx>
        <c:axId val="33274395"/>
        <c:scaling>
          <c:orientation val="minMax"/>
        </c:scaling>
        <c:axPos val="l"/>
        <c:majorGridlines>
          <c:spPr>
            <a:ln w="3175">
              <a:solidFill>
                <a:srgbClr val="C0C0C0"/>
              </a:solidFill>
            </a:ln>
          </c:spPr>
        </c:majorGridlines>
        <c:delete val="1"/>
        <c:majorTickMark val="out"/>
        <c:minorTickMark val="none"/>
        <c:tickLblPos val="nextTo"/>
        <c:crossAx val="55892938"/>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Eureka County and Vicinity Railroad Accidents per Year   1975-2005</a:t>
            </a:r>
          </a:p>
        </c:rich>
      </c:tx>
      <c:layout>
        <c:manualLayout>
          <c:xMode val="factor"/>
          <c:yMode val="factor"/>
          <c:x val="-0.0705"/>
          <c:y val="-0.019"/>
        </c:manualLayout>
      </c:layout>
      <c:spPr>
        <a:noFill/>
        <a:ln>
          <a:noFill/>
        </a:ln>
      </c:spPr>
    </c:title>
    <c:plotArea>
      <c:layout>
        <c:manualLayout>
          <c:xMode val="edge"/>
          <c:yMode val="edge"/>
          <c:x val="0.06825"/>
          <c:y val="0.174"/>
          <c:w val="0.79"/>
          <c:h val="0.805"/>
        </c:manualLayout>
      </c:layout>
      <c:barChart>
        <c:barDir val="col"/>
        <c:grouping val="clustered"/>
        <c:varyColors val="0"/>
        <c:ser>
          <c:idx val="0"/>
          <c:order val="0"/>
          <c:tx>
            <c:strRef>
              <c:f>date!$B$2</c:f>
              <c:strCache>
                <c:ptCount val="1"/>
                <c:pt idx="0">
                  <c:v>Number of Accidents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7"/>
              <c:delete val="1"/>
            </c:dLbl>
            <c:dLbl>
              <c:idx val="8"/>
              <c:delete val="1"/>
            </c:dLbl>
            <c:dLbl>
              <c:idx val="10"/>
              <c:delete val="1"/>
            </c:dLbl>
            <c:dLbl>
              <c:idx val="11"/>
              <c:delete val="1"/>
            </c:dLbl>
            <c:dLbl>
              <c:idx val="12"/>
              <c:delete val="1"/>
            </c:dLbl>
            <c:dLbl>
              <c:idx val="13"/>
              <c:delete val="1"/>
            </c:dLbl>
            <c:dLbl>
              <c:idx val="15"/>
              <c:delete val="1"/>
            </c:dLbl>
            <c:dLbl>
              <c:idx val="16"/>
              <c:delete val="1"/>
            </c:dLbl>
            <c:dLbl>
              <c:idx val="18"/>
              <c:delete val="1"/>
            </c:dLbl>
            <c:dLbl>
              <c:idx val="20"/>
              <c:delete val="1"/>
            </c:dLbl>
            <c:dLbl>
              <c:idx val="22"/>
              <c:delete val="1"/>
            </c:dLbl>
            <c:dLbl>
              <c:idx val="23"/>
              <c:delete val="1"/>
            </c:dLbl>
            <c:dLbl>
              <c:idx val="24"/>
              <c:delete val="1"/>
            </c:dLbl>
            <c:dLbl>
              <c:idx val="26"/>
              <c:delete val="1"/>
            </c:dLbl>
            <c:dLbl>
              <c:idx val="27"/>
              <c:delete val="1"/>
            </c:dLbl>
            <c:dLbl>
              <c:idx val="28"/>
              <c:delete val="1"/>
            </c:dLbl>
            <c:dLbl>
              <c:idx val="29"/>
              <c:delete val="1"/>
            </c:dLbl>
            <c:dLbl>
              <c:idx val="30"/>
              <c:delete val="1"/>
            </c:dLbl>
            <c:numFmt formatCode="General" sourceLinked="1"/>
            <c:showLegendKey val="0"/>
            <c:showVal val="1"/>
            <c:showBubbleSize val="0"/>
            <c:showCatName val="0"/>
            <c:showSerName val="0"/>
            <c:showPercent val="0"/>
          </c:dLbls>
          <c:trendline>
            <c:trendlineType val="poly"/>
            <c:order val="2"/>
            <c:dispEq val="0"/>
            <c:dispRSqr val="0"/>
          </c:trendline>
          <c:cat>
            <c:numRef>
              <c:f>date!$A$4:$A$34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cat>
          <c:val>
            <c:numRef>
              <c:f>date!$H$4:$H$34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ser>
          <c:idx val="1"/>
          <c:order val="1"/>
          <c:tx>
            <c:strRef>
              <c:f>date!$C$2</c:f>
              <c:strCache>
                <c:ptCount val="1"/>
                <c:pt idx="0">
                  <c:v>Number of accidents involving trains with cars carrying hazardous material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date!$A$4:$A$34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cat>
          <c:val>
            <c:numRef>
              <c:f>date!$I$4:$I$34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axId val="31034100"/>
        <c:axId val="10871445"/>
      </c:barChart>
      <c:catAx>
        <c:axId val="3103410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0871445"/>
        <c:crosses val="autoZero"/>
        <c:auto val="1"/>
        <c:lblOffset val="100"/>
        <c:tickLblSkip val="1"/>
        <c:noMultiLvlLbl val="0"/>
      </c:catAx>
      <c:valAx>
        <c:axId val="10871445"/>
        <c:scaling>
          <c:orientation val="minMax"/>
        </c:scaling>
        <c:axPos val="l"/>
        <c:majorGridlines>
          <c:spPr>
            <a:ln w="3175">
              <a:solidFill>
                <a:srgbClr val="C0C0C0"/>
              </a:solidFill>
            </a:ln>
          </c:spPr>
        </c:majorGridlines>
        <c:delete val="1"/>
        <c:majorTickMark val="out"/>
        <c:minorTickMark val="none"/>
        <c:tickLblPos val="nextTo"/>
        <c:crossAx val="31034100"/>
        <c:crossesAt val="1"/>
        <c:crossBetween val="between"/>
        <c:dispUnits/>
      </c:valAx>
      <c:spPr>
        <a:solidFill>
          <a:srgbClr val="FFFFFF"/>
        </a:solidFill>
        <a:ln w="12700">
          <a:solidFill>
            <a:srgbClr val="808080"/>
          </a:solidFill>
        </a:ln>
      </c:spPr>
    </c:plotArea>
    <c:legend>
      <c:legendPos val="r"/>
      <c:legendEntry>
        <c:idx val="0"/>
        <c:txPr>
          <a:bodyPr vert="horz" rot="0"/>
          <a:lstStyle/>
          <a:p>
            <a:pPr>
              <a:defRPr lang="en-US" cap="none" sz="900" b="0" i="0" u="none" baseline="0">
                <a:latin typeface="Arial"/>
                <a:ea typeface="Arial"/>
                <a:cs typeface="Arial"/>
              </a:defRPr>
            </a:pPr>
          </a:p>
        </c:txPr>
      </c:legendEntry>
      <c:legendEntry>
        <c:idx val="1"/>
        <c:txPr>
          <a:bodyPr vert="horz" rot="0"/>
          <a:lstStyle/>
          <a:p>
            <a:pPr>
              <a:defRPr lang="en-US" cap="none" sz="900" b="0" i="0" u="none" baseline="0">
                <a:latin typeface="Arial"/>
                <a:ea typeface="Arial"/>
                <a:cs typeface="Arial"/>
              </a:defRPr>
            </a:pPr>
          </a:p>
        </c:txPr>
      </c:legendEntry>
      <c:legendEntry>
        <c:idx val="2"/>
        <c:txPr>
          <a:bodyPr vert="horz" rot="0"/>
          <a:lstStyle/>
          <a:p>
            <a:pPr>
              <a:defRPr lang="en-US" cap="none" sz="900" b="0" i="0" u="none" baseline="0">
                <a:latin typeface="Arial"/>
                <a:ea typeface="Arial"/>
                <a:cs typeface="Arial"/>
              </a:defRPr>
            </a:pPr>
          </a:p>
        </c:txPr>
      </c:legendEntry>
      <c:layout>
        <c:manualLayout>
          <c:xMode val="edge"/>
          <c:yMode val="edge"/>
          <c:x val="0.655"/>
          <c:y val="0.12725"/>
          <c:w val="0.31125"/>
          <c:h val="0.42"/>
        </c:manualLayout>
      </c:layout>
      <c:overlay val="0"/>
      <c:txPr>
        <a:bodyPr vert="horz" rot="0"/>
        <a:lstStyle/>
        <a:p>
          <a:pPr>
            <a:defRPr lang="en-US" cap="none" sz="115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Eureka County and Vicinity Railroad Accidents </a:t>
            </a:r>
            <a:r>
              <a:rPr lang="en-US" cap="none" sz="1200" b="1" i="0" u="sng" baseline="0">
                <a:latin typeface="Arial"/>
                <a:ea typeface="Arial"/>
                <a:cs typeface="Arial"/>
              </a:rPr>
              <a:t>by Month,</a:t>
            </a:r>
            <a:r>
              <a:rPr lang="en-US" cap="none" sz="1200" b="1" i="0" u="none" baseline="0">
                <a:latin typeface="Arial"/>
                <a:ea typeface="Arial"/>
                <a:cs typeface="Arial"/>
              </a:rPr>
              <a:t> 1975-2005</a:t>
            </a:r>
          </a:p>
        </c:rich>
      </c:tx>
      <c:layout>
        <c:manualLayout>
          <c:xMode val="factor"/>
          <c:yMode val="factor"/>
          <c:x val="0.00725"/>
          <c:y val="0.0145"/>
        </c:manualLayout>
      </c:layout>
      <c:spPr>
        <a:noFill/>
        <a:ln>
          <a:noFill/>
        </a:ln>
      </c:spPr>
    </c:title>
    <c:plotArea>
      <c:layout>
        <c:manualLayout>
          <c:xMode val="edge"/>
          <c:yMode val="edge"/>
          <c:x val="0.018"/>
          <c:y val="0.17925"/>
          <c:w val="0.964"/>
          <c:h val="0.78475"/>
        </c:manualLayout>
      </c:layout>
      <c:barChart>
        <c:barDir val="col"/>
        <c:grouping val="clustered"/>
        <c:varyColors val="0"/>
        <c:ser>
          <c:idx val="1"/>
          <c:order val="0"/>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strRef>
              <c:f>month!$A$3:$A$14</c:f>
              <c:strCache/>
            </c:strRef>
          </c:cat>
          <c:val>
            <c:numRef>
              <c:f>month!$E$3:$E$14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0734142"/>
        <c:axId val="8171823"/>
      </c:barChart>
      <c:catAx>
        <c:axId val="30734142"/>
        <c:scaling>
          <c:orientation val="minMax"/>
        </c:scaling>
        <c:axPos val="b"/>
        <c:delete val="0"/>
        <c:numFmt formatCode="General" sourceLinked="1"/>
        <c:majorTickMark val="in"/>
        <c:minorTickMark val="none"/>
        <c:tickLblPos val="nextTo"/>
        <c:crossAx val="8171823"/>
        <c:crosses val="autoZero"/>
        <c:auto val="0"/>
        <c:lblOffset val="100"/>
        <c:tickLblSkip val="1"/>
        <c:noMultiLvlLbl val="0"/>
      </c:catAx>
      <c:valAx>
        <c:axId val="8171823"/>
        <c:scaling>
          <c:orientation val="minMax"/>
        </c:scaling>
        <c:axPos val="l"/>
        <c:majorGridlines>
          <c:spPr>
            <a:ln w="3175">
              <a:solidFill>
                <a:srgbClr val="C0C0C0"/>
              </a:solidFill>
            </a:ln>
          </c:spPr>
        </c:majorGridlines>
        <c:delete val="1"/>
        <c:majorTickMark val="in"/>
        <c:minorTickMark val="none"/>
        <c:tickLblPos val="nextTo"/>
        <c:crossAx val="3073414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Eureka County and Vicinity Railroad Accidents, 1975-2005 
</a:t>
            </a:r>
            <a:r>
              <a:rPr lang="en-US" cap="none" sz="1200" b="1" i="0" u="sng" baseline="0">
                <a:latin typeface="Arial"/>
                <a:ea typeface="Arial"/>
                <a:cs typeface="Arial"/>
              </a:rPr>
              <a:t>Type of Accident</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'type of accident'!$A$4:$A$6</c:f>
              <c:strCache/>
            </c:strRef>
          </c:cat>
          <c:val>
            <c:numRef>
              <c:f>'type of accident'!$E$4:$E$6</c:f>
              <c:numCache>
                <c:ptCount val="3"/>
                <c:pt idx="0">
                  <c:v>0</c:v>
                </c:pt>
                <c:pt idx="1">
                  <c:v>0</c:v>
                </c:pt>
                <c:pt idx="2">
                  <c:v>0</c:v>
                </c:pt>
              </c:numCache>
            </c:numRef>
          </c:val>
        </c:ser>
        <c:axId val="6437544"/>
        <c:axId val="57937897"/>
      </c:barChart>
      <c:catAx>
        <c:axId val="6437544"/>
        <c:scaling>
          <c:orientation val="minMax"/>
        </c:scaling>
        <c:axPos val="b"/>
        <c:delete val="0"/>
        <c:numFmt formatCode="General" sourceLinked="1"/>
        <c:majorTickMark val="out"/>
        <c:minorTickMark val="none"/>
        <c:tickLblPos val="nextTo"/>
        <c:crossAx val="57937897"/>
        <c:crosses val="autoZero"/>
        <c:auto val="1"/>
        <c:lblOffset val="100"/>
        <c:noMultiLvlLbl val="0"/>
      </c:catAx>
      <c:valAx>
        <c:axId val="57937897"/>
        <c:scaling>
          <c:orientation val="minMax"/>
        </c:scaling>
        <c:axPos val="l"/>
        <c:majorGridlines>
          <c:spPr>
            <a:ln w="3175">
              <a:solidFill>
                <a:srgbClr val="C0C0C0"/>
              </a:solidFill>
            </a:ln>
          </c:spPr>
        </c:majorGridlines>
        <c:delete val="1"/>
        <c:majorTickMark val="out"/>
        <c:minorTickMark val="none"/>
        <c:tickLblPos val="nextTo"/>
        <c:crossAx val="643754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Eureka County and Vicinity Railroad Accidents, 1975-2005: 
</a:t>
            </a:r>
            <a:r>
              <a:rPr lang="en-US" cap="none" sz="1200" b="1" i="0" u="sng" baseline="0">
                <a:latin typeface="Arial"/>
                <a:ea typeface="Arial"/>
                <a:cs typeface="Arial"/>
              </a:rPr>
              <a:t>Type of Track On Which Accident Occurred</a:t>
            </a:r>
            <a:r>
              <a:rPr lang="en-US" cap="none" sz="1200" b="1" i="0" u="none" baseline="0">
                <a:latin typeface="Arial"/>
                <a:ea typeface="Arial"/>
                <a:cs typeface="Arial"/>
              </a:rPr>
              <a:t>*</a:t>
            </a:r>
          </a:p>
        </c:rich>
      </c:tx>
      <c:layout/>
      <c:spPr>
        <a:noFill/>
        <a:ln>
          <a:noFill/>
        </a:ln>
      </c:spPr>
    </c:title>
    <c:plotArea>
      <c:layout>
        <c:manualLayout>
          <c:xMode val="edge"/>
          <c:yMode val="edge"/>
          <c:x val="0.02725"/>
          <c:y val="0.23075"/>
          <c:w val="0.828"/>
          <c:h val="0.50475"/>
        </c:manualLayout>
      </c:layout>
      <c:barChart>
        <c:barDir val="col"/>
        <c:grouping val="clustered"/>
        <c:varyColors val="0"/>
        <c:ser>
          <c:idx val="0"/>
          <c:order val="0"/>
          <c:tx>
            <c:strRef>
              <c:f>'track of accident occur'!$A$5</c:f>
              <c:strCache>
                <c:ptCount val="1"/>
                <c:pt idx="0">
                  <c:v>Eureka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'track of accident occur'!$B$4:$E$4</c:f>
              <c:strCache/>
            </c:strRef>
          </c:cat>
          <c:val>
            <c:numRef>
              <c:f>'track of accident occur'!$B$5:$E$5</c:f>
              <c:numCache>
                <c:ptCount val="4"/>
                <c:pt idx="0">
                  <c:v>0</c:v>
                </c:pt>
                <c:pt idx="1">
                  <c:v>0</c:v>
                </c:pt>
                <c:pt idx="2">
                  <c:v>0</c:v>
                </c:pt>
                <c:pt idx="3">
                  <c:v>0</c:v>
                </c:pt>
              </c:numCache>
            </c:numRef>
          </c:val>
        </c:ser>
        <c:ser>
          <c:idx val="1"/>
          <c:order val="1"/>
          <c:tx>
            <c:strRef>
              <c:f>'track of accident occur'!$A$6</c:f>
              <c:strCache>
                <c:ptCount val="1"/>
                <c:pt idx="0">
                  <c:v>Lander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'track of accident occur'!$B$4:$E$4</c:f>
              <c:strCache/>
            </c:strRef>
          </c:cat>
          <c:val>
            <c:numRef>
              <c:f>'track of accident occur'!$B$6:$E$6</c:f>
              <c:numCache>
                <c:ptCount val="4"/>
                <c:pt idx="0">
                  <c:v>0</c:v>
                </c:pt>
                <c:pt idx="1">
                  <c:v>0</c:v>
                </c:pt>
                <c:pt idx="2">
                  <c:v>0</c:v>
                </c:pt>
                <c:pt idx="3">
                  <c:v>0</c:v>
                </c:pt>
              </c:numCache>
            </c:numRef>
          </c:val>
        </c:ser>
        <c:ser>
          <c:idx val="2"/>
          <c:order val="2"/>
          <c:tx>
            <c:strRef>
              <c:f>'track of accident occur'!$A$7</c:f>
              <c:strCache>
                <c:ptCount val="1"/>
                <c:pt idx="0">
                  <c:v>Elko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'track of accident occur'!$B$4:$E$4</c:f>
              <c:strCache/>
            </c:strRef>
          </c:cat>
          <c:val>
            <c:numRef>
              <c:f>'track of accident occur'!$B$7:$E$7</c:f>
              <c:numCache>
                <c:ptCount val="4"/>
                <c:pt idx="0">
                  <c:v>0</c:v>
                </c:pt>
                <c:pt idx="1">
                  <c:v>0</c:v>
                </c:pt>
                <c:pt idx="2">
                  <c:v>0</c:v>
                </c:pt>
                <c:pt idx="3">
                  <c:v>0</c:v>
                </c:pt>
              </c:numCache>
            </c:numRef>
          </c:val>
        </c:ser>
        <c:ser>
          <c:idx val="3"/>
          <c:order val="3"/>
          <c:tx>
            <c:strRef>
              <c:f>'track of accident occur'!$A$8</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'track of accident occur'!$B$4:$E$4</c:f>
              <c:strCache/>
            </c:strRef>
          </c:cat>
          <c:val>
            <c:numRef>
              <c:f>'track of accident occur'!$B$8:$E$8</c:f>
              <c:numCache>
                <c:ptCount val="4"/>
                <c:pt idx="0">
                  <c:v>0</c:v>
                </c:pt>
                <c:pt idx="1">
                  <c:v>0</c:v>
                </c:pt>
                <c:pt idx="2">
                  <c:v>0</c:v>
                </c:pt>
                <c:pt idx="3">
                  <c:v>0</c:v>
                </c:pt>
              </c:numCache>
            </c:numRef>
          </c:val>
        </c:ser>
        <c:axId val="51679026"/>
        <c:axId val="62458051"/>
      </c:barChart>
      <c:catAx>
        <c:axId val="51679026"/>
        <c:scaling>
          <c:orientation val="minMax"/>
        </c:scaling>
        <c:axPos val="b"/>
        <c:delete val="0"/>
        <c:numFmt formatCode="General" sourceLinked="1"/>
        <c:majorTickMark val="out"/>
        <c:minorTickMark val="none"/>
        <c:tickLblPos val="nextTo"/>
        <c:crossAx val="62458051"/>
        <c:crosses val="autoZero"/>
        <c:auto val="1"/>
        <c:lblOffset val="100"/>
        <c:noMultiLvlLbl val="0"/>
      </c:catAx>
      <c:valAx>
        <c:axId val="62458051"/>
        <c:scaling>
          <c:orientation val="minMax"/>
        </c:scaling>
        <c:axPos val="l"/>
        <c:majorGridlines>
          <c:spPr>
            <a:ln w="3175">
              <a:solidFill>
                <a:srgbClr val="C0C0C0"/>
              </a:solidFill>
            </a:ln>
          </c:spPr>
        </c:majorGridlines>
        <c:delete val="1"/>
        <c:majorTickMark val="out"/>
        <c:minorTickMark val="none"/>
        <c:tickLblPos val="nextTo"/>
        <c:crossAx val="51679026"/>
        <c:crossesAt val="1"/>
        <c:crossBetween val="between"/>
        <c:dispUnits/>
      </c:valAx>
      <c:spPr>
        <a:solidFill>
          <a:srgbClr val="FFFFFF"/>
        </a:solidFill>
        <a:ln w="12700">
          <a:solidFill>
            <a:srgbClr val="808080"/>
          </a:solidFill>
        </a:ln>
      </c:spPr>
    </c:plotArea>
    <c:legend>
      <c:legendPos val="r"/>
      <c:layout>
        <c:manualLayout>
          <c:xMode val="edge"/>
          <c:yMode val="edge"/>
          <c:x val="0.86525"/>
          <c:y val="0.315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Eureka County and VicinityRailroad Accidents, 1975-2005: 
</a:t>
            </a:r>
            <a:r>
              <a:rPr lang="en-US" cap="none" sz="1200" b="1" i="0" u="sng" baseline="0">
                <a:latin typeface="Arial"/>
                <a:ea typeface="Arial"/>
                <a:cs typeface="Arial"/>
              </a:rPr>
              <a:t>Derailments</a:t>
            </a:r>
          </a:p>
        </c:rich>
      </c:tx>
      <c:layout>
        <c:manualLayout>
          <c:xMode val="factor"/>
          <c:yMode val="factor"/>
          <c:x val="-0.002"/>
          <c:y val="-0.00325"/>
        </c:manualLayout>
      </c:layout>
      <c:spPr>
        <a:noFill/>
        <a:ln>
          <a:noFill/>
        </a:ln>
      </c:spPr>
    </c:title>
    <c:plotArea>
      <c:layout>
        <c:manualLayout>
          <c:xMode val="edge"/>
          <c:yMode val="edge"/>
          <c:x val="0.02075"/>
          <c:y val="0.28075"/>
          <c:w val="0.9585"/>
          <c:h val="0.689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'cars derailed'!$D$3:$G$3</c:f>
              <c:strCache/>
            </c:strRef>
          </c:cat>
          <c:val>
            <c:numRef>
              <c:f>'cars derailed'!$D$7:$G$7</c:f>
              <c:numCache>
                <c:ptCount val="4"/>
                <c:pt idx="0">
                  <c:v>0</c:v>
                </c:pt>
                <c:pt idx="1">
                  <c:v>0</c:v>
                </c:pt>
                <c:pt idx="2">
                  <c:v>0</c:v>
                </c:pt>
                <c:pt idx="3">
                  <c:v>0</c:v>
                </c:pt>
              </c:numCache>
            </c:numRef>
          </c:val>
        </c:ser>
        <c:axId val="25251548"/>
        <c:axId val="25937341"/>
      </c:barChart>
      <c:catAx>
        <c:axId val="25251548"/>
        <c:scaling>
          <c:orientation val="minMax"/>
        </c:scaling>
        <c:axPos val="b"/>
        <c:delete val="0"/>
        <c:numFmt formatCode="General" sourceLinked="1"/>
        <c:majorTickMark val="out"/>
        <c:minorTickMark val="none"/>
        <c:tickLblPos val="nextTo"/>
        <c:crossAx val="25937341"/>
        <c:crosses val="autoZero"/>
        <c:auto val="1"/>
        <c:lblOffset val="100"/>
        <c:noMultiLvlLbl val="0"/>
      </c:catAx>
      <c:valAx>
        <c:axId val="25937341"/>
        <c:scaling>
          <c:orientation val="minMax"/>
        </c:scaling>
        <c:axPos val="l"/>
        <c:majorGridlines>
          <c:spPr>
            <a:ln w="3175">
              <a:solidFill>
                <a:srgbClr val="C0C0C0"/>
              </a:solidFill>
            </a:ln>
          </c:spPr>
        </c:majorGridlines>
        <c:delete val="1"/>
        <c:majorTickMark val="out"/>
        <c:minorTickMark val="none"/>
        <c:tickLblPos val="nextTo"/>
        <c:crossAx val="2525154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Eureka County And Vicinity Railroad Accidents, 
1975-2005 
</a:t>
            </a:r>
            <a:r>
              <a:rPr lang="en-US" cap="none" sz="1200" b="1" i="0" u="sng" baseline="0">
                <a:latin typeface="Arial"/>
                <a:ea typeface="Arial"/>
                <a:cs typeface="Arial"/>
              </a:rPr>
              <a:t>Type of Equipment Involved</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'equipment type'!$D$3:$J$3</c:f>
              <c:strCache/>
            </c:strRef>
          </c:cat>
          <c:val>
            <c:numRef>
              <c:f>'equipment type'!$D$7:$J$7</c:f>
              <c:numCache>
                <c:ptCount val="7"/>
                <c:pt idx="0">
                  <c:v>0</c:v>
                </c:pt>
                <c:pt idx="1">
                  <c:v>0</c:v>
                </c:pt>
                <c:pt idx="2">
                  <c:v>0</c:v>
                </c:pt>
                <c:pt idx="3">
                  <c:v>0</c:v>
                </c:pt>
                <c:pt idx="4">
                  <c:v>0</c:v>
                </c:pt>
                <c:pt idx="5">
                  <c:v>0</c:v>
                </c:pt>
                <c:pt idx="6">
                  <c:v>0</c:v>
                </c:pt>
              </c:numCache>
            </c:numRef>
          </c:val>
        </c:ser>
        <c:axId val="32109478"/>
        <c:axId val="20549847"/>
      </c:barChart>
      <c:catAx>
        <c:axId val="32109478"/>
        <c:scaling>
          <c:orientation val="minMax"/>
        </c:scaling>
        <c:axPos val="b"/>
        <c:delete val="0"/>
        <c:numFmt formatCode="General" sourceLinked="1"/>
        <c:majorTickMark val="out"/>
        <c:minorTickMark val="none"/>
        <c:tickLblPos val="nextTo"/>
        <c:crossAx val="20549847"/>
        <c:crosses val="autoZero"/>
        <c:auto val="1"/>
        <c:lblOffset val="100"/>
        <c:noMultiLvlLbl val="0"/>
      </c:catAx>
      <c:valAx>
        <c:axId val="20549847"/>
        <c:scaling>
          <c:orientation val="minMax"/>
        </c:scaling>
        <c:axPos val="l"/>
        <c:majorGridlines>
          <c:spPr>
            <a:ln w="3175">
              <a:solidFill>
                <a:srgbClr val="C0C0C0"/>
              </a:solidFill>
            </a:ln>
          </c:spPr>
        </c:majorGridlines>
        <c:delete val="1"/>
        <c:majorTickMark val="out"/>
        <c:minorTickMark val="none"/>
        <c:tickLblPos val="nextTo"/>
        <c:crossAx val="3210947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Eureka County and Vicinity Railroad Accidents, 1975-2005 
</a:t>
            </a:r>
            <a:r>
              <a:rPr lang="en-US" cap="none" sz="1200" b="1" i="0" u="sng" baseline="0">
                <a:latin typeface="Arial"/>
                <a:ea typeface="Arial"/>
                <a:cs typeface="Arial"/>
              </a:rPr>
              <a:t>Speed</a:t>
            </a:r>
            <a:r>
              <a:rPr lang="en-US" cap="none" sz="1200" b="1" i="0" u="none" baseline="0">
                <a:latin typeface="Arial"/>
                <a:ea typeface="Arial"/>
                <a:cs typeface="Arial"/>
              </a:rPr>
              <a:t> at Time of Accident Occurrence</a:t>
            </a:r>
          </a:p>
        </c:rich>
      </c:tx>
      <c:layout>
        <c:manualLayout>
          <c:xMode val="factor"/>
          <c:yMode val="factor"/>
          <c:x val="-0.02175"/>
          <c:y val="-0.01225"/>
        </c:manualLayout>
      </c:layout>
      <c:spPr>
        <a:noFill/>
        <a:ln>
          <a:noFill/>
        </a:ln>
      </c:spPr>
    </c:title>
    <c:plotArea>
      <c:layout>
        <c:manualLayout>
          <c:xMode val="edge"/>
          <c:yMode val="edge"/>
          <c:x val="0.01975"/>
          <c:y val="0.22475"/>
          <c:w val="0.8175"/>
          <c:h val="0.7445"/>
        </c:manualLayout>
      </c:layout>
      <c:barChart>
        <c:barDir val="col"/>
        <c:grouping val="clustered"/>
        <c:varyColors val="0"/>
        <c:ser>
          <c:idx val="0"/>
          <c:order val="0"/>
          <c:tx>
            <c:strRef>
              <c:f>speed!$C$4</c:f>
              <c:strCache>
                <c:ptCount val="1"/>
                <c:pt idx="0">
                  <c:v>Eureka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speed!$D$3:$I$3</c:f>
              <c:strCache/>
            </c:strRef>
          </c:cat>
          <c:val>
            <c:numRef>
              <c:f>speed!$D$4:$I$4</c:f>
              <c:numCache>
                <c:ptCount val="6"/>
                <c:pt idx="0">
                  <c:v>0</c:v>
                </c:pt>
                <c:pt idx="1">
                  <c:v>0</c:v>
                </c:pt>
                <c:pt idx="2">
                  <c:v>0</c:v>
                </c:pt>
                <c:pt idx="3">
                  <c:v>0</c:v>
                </c:pt>
                <c:pt idx="4">
                  <c:v>0</c:v>
                </c:pt>
                <c:pt idx="5">
                  <c:v>0</c:v>
                </c:pt>
              </c:numCache>
            </c:numRef>
          </c:val>
        </c:ser>
        <c:ser>
          <c:idx val="1"/>
          <c:order val="1"/>
          <c:tx>
            <c:strRef>
              <c:f>speed!$C$5</c:f>
              <c:strCache>
                <c:ptCount val="1"/>
                <c:pt idx="0">
                  <c:v>Lander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speed!$D$3:$I$3</c:f>
              <c:strCache/>
            </c:strRef>
          </c:cat>
          <c:val>
            <c:numRef>
              <c:f>speed!$D$5:$I$5</c:f>
              <c:numCache>
                <c:ptCount val="6"/>
                <c:pt idx="0">
                  <c:v>0</c:v>
                </c:pt>
                <c:pt idx="1">
                  <c:v>0</c:v>
                </c:pt>
                <c:pt idx="2">
                  <c:v>0</c:v>
                </c:pt>
                <c:pt idx="3">
                  <c:v>0</c:v>
                </c:pt>
                <c:pt idx="4">
                  <c:v>0</c:v>
                </c:pt>
                <c:pt idx="5">
                  <c:v>0</c:v>
                </c:pt>
              </c:numCache>
            </c:numRef>
          </c:val>
        </c:ser>
        <c:ser>
          <c:idx val="2"/>
          <c:order val="2"/>
          <c:tx>
            <c:strRef>
              <c:f>speed!$C$6</c:f>
              <c:strCache>
                <c:ptCount val="1"/>
                <c:pt idx="0">
                  <c:v>Elko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speed!$D$3:$I$3</c:f>
              <c:strCache/>
            </c:strRef>
          </c:cat>
          <c:val>
            <c:numRef>
              <c:f>speed!$D$6:$I$6</c:f>
              <c:numCache>
                <c:ptCount val="6"/>
                <c:pt idx="0">
                  <c:v>0</c:v>
                </c:pt>
                <c:pt idx="1">
                  <c:v>0</c:v>
                </c:pt>
                <c:pt idx="2">
                  <c:v>0</c:v>
                </c:pt>
                <c:pt idx="3">
                  <c:v>0</c:v>
                </c:pt>
                <c:pt idx="4">
                  <c:v>0</c:v>
                </c:pt>
                <c:pt idx="5">
                  <c:v>0</c:v>
                </c:pt>
              </c:numCache>
            </c:numRef>
          </c:val>
        </c:ser>
        <c:ser>
          <c:idx val="3"/>
          <c:order val="3"/>
          <c:tx>
            <c:strRef>
              <c:f>speed!$C$7</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speed!$D$3:$I$3</c:f>
              <c:strCache/>
            </c:strRef>
          </c:cat>
          <c:val>
            <c:numRef>
              <c:f>speed!$D$7:$I$7</c:f>
              <c:numCache>
                <c:ptCount val="6"/>
                <c:pt idx="0">
                  <c:v>0</c:v>
                </c:pt>
                <c:pt idx="1">
                  <c:v>0</c:v>
                </c:pt>
                <c:pt idx="2">
                  <c:v>0</c:v>
                </c:pt>
                <c:pt idx="3">
                  <c:v>0</c:v>
                </c:pt>
                <c:pt idx="4">
                  <c:v>0</c:v>
                </c:pt>
                <c:pt idx="5">
                  <c:v>0</c:v>
                </c:pt>
              </c:numCache>
            </c:numRef>
          </c:val>
        </c:ser>
        <c:axId val="50730896"/>
        <c:axId val="53924881"/>
      </c:barChart>
      <c:catAx>
        <c:axId val="50730896"/>
        <c:scaling>
          <c:orientation val="minMax"/>
        </c:scaling>
        <c:axPos val="b"/>
        <c:delete val="0"/>
        <c:numFmt formatCode="General" sourceLinked="1"/>
        <c:majorTickMark val="out"/>
        <c:minorTickMark val="none"/>
        <c:tickLblPos val="nextTo"/>
        <c:crossAx val="53924881"/>
        <c:crosses val="autoZero"/>
        <c:auto val="1"/>
        <c:lblOffset val="100"/>
        <c:noMultiLvlLbl val="0"/>
      </c:catAx>
      <c:valAx>
        <c:axId val="53924881"/>
        <c:scaling>
          <c:orientation val="minMax"/>
        </c:scaling>
        <c:axPos val="l"/>
        <c:majorGridlines>
          <c:spPr>
            <a:ln w="3175">
              <a:solidFill>
                <a:srgbClr val="C0C0C0"/>
              </a:solidFill>
            </a:ln>
          </c:spPr>
        </c:majorGridlines>
        <c:delete val="1"/>
        <c:majorTickMark val="out"/>
        <c:minorTickMark val="none"/>
        <c:tickLblPos val="nextTo"/>
        <c:crossAx val="50730896"/>
        <c:crossesAt val="1"/>
        <c:crossBetween val="between"/>
        <c:dispUnits/>
      </c:valAx>
      <c:spPr>
        <a:solidFill>
          <a:srgbClr val="FFFFFF"/>
        </a:solidFill>
        <a:ln w="12700">
          <a:solidFill>
            <a:srgbClr val="808080"/>
          </a:solidFill>
        </a:ln>
      </c:spPr>
    </c:plotArea>
    <c:legend>
      <c:legendPos val="r"/>
      <c:layout>
        <c:manualLayout>
          <c:xMode val="edge"/>
          <c:yMode val="edge"/>
          <c:x val="0.804"/>
          <c:y val="0.3907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809625</xdr:colOff>
      <xdr:row>8</xdr:row>
      <xdr:rowOff>76200</xdr:rowOff>
    </xdr:from>
    <xdr:to>
      <xdr:col>11</xdr:col>
      <xdr:colOff>238125</xdr:colOff>
      <xdr:row>26</xdr:row>
      <xdr:rowOff>57150</xdr:rowOff>
    </xdr:to>
    <xdr:graphicFrame>
      <xdr:nvGraphicFramePr>
        <xdr:cNvPr id="1" name="Chart 1"/>
        <xdr:cNvGraphicFramePr/>
      </xdr:nvGraphicFramePr>
      <xdr:xfrm>
        <a:off x="2771775" y="1371600"/>
        <a:ext cx="4848225" cy="2895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457200</xdr:colOff>
      <xdr:row>11</xdr:row>
      <xdr:rowOff>19050</xdr:rowOff>
    </xdr:from>
    <xdr:to>
      <xdr:col>22</xdr:col>
      <xdr:colOff>323850</xdr:colOff>
      <xdr:row>33</xdr:row>
      <xdr:rowOff>57150</xdr:rowOff>
    </xdr:to>
    <xdr:graphicFrame>
      <xdr:nvGraphicFramePr>
        <xdr:cNvPr id="1" name="Chart 1"/>
        <xdr:cNvGraphicFramePr/>
      </xdr:nvGraphicFramePr>
      <xdr:xfrm>
        <a:off x="9096375" y="3133725"/>
        <a:ext cx="6572250" cy="3600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15</xdr:row>
      <xdr:rowOff>85725</xdr:rowOff>
    </xdr:from>
    <xdr:to>
      <xdr:col>13</xdr:col>
      <xdr:colOff>276225</xdr:colOff>
      <xdr:row>32</xdr:row>
      <xdr:rowOff>66675</xdr:rowOff>
    </xdr:to>
    <xdr:graphicFrame>
      <xdr:nvGraphicFramePr>
        <xdr:cNvPr id="1" name="Chart 1"/>
        <xdr:cNvGraphicFramePr/>
      </xdr:nvGraphicFramePr>
      <xdr:xfrm>
        <a:off x="2924175" y="3067050"/>
        <a:ext cx="5391150" cy="27336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10</xdr:row>
      <xdr:rowOff>85725</xdr:rowOff>
    </xdr:from>
    <xdr:to>
      <xdr:col>11</xdr:col>
      <xdr:colOff>209550</xdr:colOff>
      <xdr:row>28</xdr:row>
      <xdr:rowOff>85725</xdr:rowOff>
    </xdr:to>
    <xdr:graphicFrame>
      <xdr:nvGraphicFramePr>
        <xdr:cNvPr id="1" name="Chart 1"/>
        <xdr:cNvGraphicFramePr/>
      </xdr:nvGraphicFramePr>
      <xdr:xfrm>
        <a:off x="2705100" y="2524125"/>
        <a:ext cx="4676775" cy="29146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0.2455</cdr:x>
      <cdr:y>0.78375</cdr:y>
    </cdr:from>
    <cdr:to>
      <cdr:x>0.89875</cdr:x>
      <cdr:y>0.943</cdr:y>
    </cdr:to>
    <cdr:sp>
      <cdr:nvSpPr>
        <cdr:cNvPr id="1" name="TextBox 1"/>
        <cdr:cNvSpPr txBox="1">
          <a:spLocks noChangeArrowheads="1"/>
        </cdr:cNvSpPr>
      </cdr:nvSpPr>
      <cdr:spPr>
        <a:xfrm>
          <a:off x="1143000" y="2971800"/>
          <a:ext cx="3057525" cy="609600"/>
        </a:xfrm>
        <a:prstGeom prst="rect">
          <a:avLst/>
        </a:prstGeom>
        <a:noFill/>
        <a:ln w="0" cmpd="sng">
          <a:solidFill>
            <a:srgbClr val="000000"/>
          </a:solidFill>
          <a:headEnd type="none"/>
          <a:tailEnd type="none"/>
        </a:ln>
      </cdr:spPr>
      <cdr:txBody>
        <a:bodyPr vertOverflow="clip" wrap="square" anchor="ctr"/>
        <a:p>
          <a:pPr algn="l">
            <a:defRPr/>
          </a:pPr>
          <a:r>
            <a:rPr lang="en-US" cap="none" sz="800" b="0" i="0" u="none" baseline="0">
              <a:latin typeface="Arial"/>
              <a:ea typeface="Arial"/>
              <a:cs typeface="Arial"/>
            </a:rPr>
            <a:t>*NOTE: Incidents in this bar graph total more than total number of accidents because some accidents occurred on two types of track. For example, a car might catch fire on the main track then be moved to a siding to continue burning.</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13</xdr:row>
      <xdr:rowOff>0</xdr:rowOff>
    </xdr:from>
    <xdr:to>
      <xdr:col>13</xdr:col>
      <xdr:colOff>581025</xdr:colOff>
      <xdr:row>36</xdr:row>
      <xdr:rowOff>76200</xdr:rowOff>
    </xdr:to>
    <xdr:graphicFrame>
      <xdr:nvGraphicFramePr>
        <xdr:cNvPr id="1" name="Chart 1"/>
        <xdr:cNvGraphicFramePr/>
      </xdr:nvGraphicFramePr>
      <xdr:xfrm>
        <a:off x="3829050" y="2105025"/>
        <a:ext cx="4676775" cy="38004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9</xdr:row>
      <xdr:rowOff>38100</xdr:rowOff>
    </xdr:from>
    <xdr:to>
      <xdr:col>11</xdr:col>
      <xdr:colOff>438150</xdr:colOff>
      <xdr:row>29</xdr:row>
      <xdr:rowOff>76200</xdr:rowOff>
    </xdr:to>
    <xdr:graphicFrame>
      <xdr:nvGraphicFramePr>
        <xdr:cNvPr id="1" name="Chart 1"/>
        <xdr:cNvGraphicFramePr/>
      </xdr:nvGraphicFramePr>
      <xdr:xfrm>
        <a:off x="4324350" y="2047875"/>
        <a:ext cx="4676775" cy="32766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10</xdr:row>
      <xdr:rowOff>180975</xdr:rowOff>
    </xdr:from>
    <xdr:to>
      <xdr:col>13</xdr:col>
      <xdr:colOff>171450</xdr:colOff>
      <xdr:row>22</xdr:row>
      <xdr:rowOff>104775</xdr:rowOff>
    </xdr:to>
    <xdr:graphicFrame>
      <xdr:nvGraphicFramePr>
        <xdr:cNvPr id="1" name="Chart 1"/>
        <xdr:cNvGraphicFramePr/>
      </xdr:nvGraphicFramePr>
      <xdr:xfrm>
        <a:off x="3886200" y="2695575"/>
        <a:ext cx="5286375" cy="3810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16</xdr:row>
      <xdr:rowOff>66675</xdr:rowOff>
    </xdr:from>
    <xdr:to>
      <xdr:col>13</xdr:col>
      <xdr:colOff>95250</xdr:colOff>
      <xdr:row>36</xdr:row>
      <xdr:rowOff>9525</xdr:rowOff>
    </xdr:to>
    <xdr:graphicFrame>
      <xdr:nvGraphicFramePr>
        <xdr:cNvPr id="1" name="Chart 1"/>
        <xdr:cNvGraphicFramePr/>
      </xdr:nvGraphicFramePr>
      <xdr:xfrm>
        <a:off x="2886075" y="2981325"/>
        <a:ext cx="4895850" cy="3181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Z84"/>
  <sheetViews>
    <sheetView workbookViewId="0" topLeftCell="O1">
      <selection activeCell="U11" sqref="U11"/>
    </sheetView>
  </sheetViews>
  <sheetFormatPr defaultColWidth="9.140625" defaultRowHeight="12.75"/>
  <cols>
    <col min="2" max="2" width="5.28125" style="9" customWidth="1"/>
    <col min="3" max="3" width="7.7109375" style="0" customWidth="1"/>
    <col min="4" max="4" width="4.28125" style="0" customWidth="1"/>
    <col min="5" max="5" width="4.57421875" style="0" customWidth="1"/>
    <col min="6" max="6" width="8.57421875" style="0" customWidth="1"/>
    <col min="7" max="7" width="6.140625" style="0" customWidth="1"/>
    <col min="8" max="8" width="4.140625" style="0" customWidth="1"/>
    <col min="9" max="9" width="8.00390625" style="0" customWidth="1"/>
    <col min="10" max="10" width="6.140625" style="0" customWidth="1"/>
    <col min="11" max="11" width="10.140625" style="0" customWidth="1"/>
    <col min="12" max="12" width="7.00390625" style="39" customWidth="1"/>
    <col min="13" max="13" width="7.421875" style="0" customWidth="1"/>
    <col min="14" max="14" width="6.57421875" style="0" customWidth="1"/>
    <col min="15" max="15" width="13.421875" style="0" customWidth="1"/>
    <col min="16" max="16" width="11.7109375" style="0" customWidth="1"/>
    <col min="17" max="17" width="10.57421875" style="0" customWidth="1"/>
    <col min="18" max="18" width="10.00390625" style="0" customWidth="1"/>
    <col min="20" max="20" width="7.140625" style="0" customWidth="1"/>
    <col min="21" max="21" width="12.00390625" style="0" customWidth="1"/>
    <col min="23" max="23" width="10.00390625" style="48" customWidth="1"/>
    <col min="24" max="24" width="11.00390625" style="9" customWidth="1"/>
    <col min="25" max="25" width="41.8515625" style="0" customWidth="1"/>
  </cols>
  <sheetData>
    <row r="1" spans="1:25" ht="126.75" thickTop="1">
      <c r="A1" s="54" t="s">
        <v>234</v>
      </c>
      <c r="B1" s="55"/>
      <c r="C1" s="55"/>
      <c r="D1" s="55"/>
      <c r="E1" s="55"/>
      <c r="F1" s="55"/>
      <c r="G1" s="55"/>
      <c r="H1" s="55"/>
      <c r="I1" s="55"/>
      <c r="J1" s="55"/>
      <c r="K1" s="55"/>
      <c r="L1" s="111" t="s">
        <v>0</v>
      </c>
      <c r="M1" s="55"/>
      <c r="N1" s="55"/>
      <c r="O1" s="55"/>
      <c r="P1" s="55"/>
      <c r="Q1" s="55"/>
      <c r="R1" s="55"/>
      <c r="S1" s="55"/>
      <c r="T1" s="55"/>
      <c r="U1" s="55"/>
      <c r="V1" s="55"/>
      <c r="W1" s="55"/>
      <c r="X1" s="55"/>
      <c r="Y1" s="56"/>
    </row>
    <row r="2" spans="1:25" ht="12.75">
      <c r="A2" s="57"/>
      <c r="B2" s="41"/>
      <c r="C2" s="41"/>
      <c r="D2" s="41"/>
      <c r="E2" s="41"/>
      <c r="F2" s="41"/>
      <c r="G2" s="41"/>
      <c r="H2" s="41"/>
      <c r="I2" s="41"/>
      <c r="J2" s="41"/>
      <c r="K2" s="41"/>
      <c r="L2" s="32" t="s">
        <v>21</v>
      </c>
      <c r="M2" s="41"/>
      <c r="N2" s="41"/>
      <c r="O2" s="41"/>
      <c r="P2" s="41"/>
      <c r="Q2" s="41"/>
      <c r="R2" s="41"/>
      <c r="S2" s="41"/>
      <c r="T2" s="41"/>
      <c r="U2" s="41"/>
      <c r="V2" s="41"/>
      <c r="W2" s="41"/>
      <c r="X2" s="41"/>
      <c r="Y2" s="58"/>
    </row>
    <row r="3" spans="1:25" ht="22.5">
      <c r="A3" s="107" t="s">
        <v>4</v>
      </c>
      <c r="B3" s="51" t="s">
        <v>1</v>
      </c>
      <c r="C3" s="50" t="s">
        <v>3</v>
      </c>
      <c r="D3" s="59" t="s">
        <v>5</v>
      </c>
      <c r="E3" s="59" t="s">
        <v>6</v>
      </c>
      <c r="F3" s="60" t="s">
        <v>177</v>
      </c>
      <c r="G3" s="60" t="s">
        <v>77</v>
      </c>
      <c r="H3" s="59" t="s">
        <v>7</v>
      </c>
      <c r="I3" s="59" t="s">
        <v>8</v>
      </c>
      <c r="J3" s="50" t="s">
        <v>9</v>
      </c>
      <c r="K3" s="51" t="s">
        <v>11</v>
      </c>
      <c r="L3" s="38" t="s">
        <v>21</v>
      </c>
      <c r="M3" s="51" t="s">
        <v>231</v>
      </c>
      <c r="N3" s="51" t="s">
        <v>232</v>
      </c>
      <c r="O3" s="51" t="s">
        <v>230</v>
      </c>
      <c r="P3" s="51" t="s">
        <v>10</v>
      </c>
      <c r="Q3" s="59" t="s">
        <v>203</v>
      </c>
      <c r="R3" s="61" t="s">
        <v>204</v>
      </c>
      <c r="S3" s="59" t="s">
        <v>17</v>
      </c>
      <c r="T3" s="51" t="s">
        <v>18</v>
      </c>
      <c r="U3" s="51" t="s">
        <v>225</v>
      </c>
      <c r="V3" s="51" t="s">
        <v>22</v>
      </c>
      <c r="W3" s="60" t="s">
        <v>174</v>
      </c>
      <c r="X3" s="60" t="s">
        <v>209</v>
      </c>
      <c r="Y3" s="62" t="s">
        <v>217</v>
      </c>
    </row>
    <row r="4" spans="1:25" ht="12.75">
      <c r="A4" s="107"/>
      <c r="B4" s="53" t="s">
        <v>2</v>
      </c>
      <c r="C4" s="52" t="s">
        <v>4</v>
      </c>
      <c r="D4" s="59"/>
      <c r="E4" s="59"/>
      <c r="F4" s="63"/>
      <c r="G4" s="63"/>
      <c r="H4" s="59"/>
      <c r="I4" s="59"/>
      <c r="J4" s="52" t="s">
        <v>10</v>
      </c>
      <c r="K4" s="53" t="s">
        <v>12</v>
      </c>
      <c r="L4" s="40" t="s">
        <v>21</v>
      </c>
      <c r="M4" s="53" t="s">
        <v>70</v>
      </c>
      <c r="N4" s="53" t="s">
        <v>13</v>
      </c>
      <c r="O4" s="53" t="s">
        <v>15</v>
      </c>
      <c r="P4" s="53" t="s">
        <v>15</v>
      </c>
      <c r="Q4" s="59"/>
      <c r="R4" s="61"/>
      <c r="S4" s="59"/>
      <c r="T4" s="53" t="s">
        <v>19</v>
      </c>
      <c r="U4" s="53" t="s">
        <v>224</v>
      </c>
      <c r="V4" s="53" t="s">
        <v>224</v>
      </c>
      <c r="W4" s="64"/>
      <c r="X4" s="64"/>
      <c r="Y4" s="65"/>
    </row>
    <row r="5" spans="1:25" ht="25.5" customHeight="1">
      <c r="A5" s="57">
        <v>1</v>
      </c>
      <c r="B5" s="44" t="s">
        <v>23</v>
      </c>
      <c r="C5" s="26">
        <v>57911</v>
      </c>
      <c r="D5" s="26">
        <v>1</v>
      </c>
      <c r="E5" s="32">
        <v>22</v>
      </c>
      <c r="F5" s="66">
        <v>0.5868055555555556</v>
      </c>
      <c r="G5" s="32">
        <v>1976</v>
      </c>
      <c r="H5" s="32" t="s">
        <v>24</v>
      </c>
      <c r="I5" s="32" t="s">
        <v>25</v>
      </c>
      <c r="J5" s="26" t="s">
        <v>26</v>
      </c>
      <c r="K5" s="32" t="s">
        <v>23</v>
      </c>
      <c r="L5" s="32" t="s">
        <v>21</v>
      </c>
      <c r="M5" s="30" t="s">
        <v>33</v>
      </c>
      <c r="N5" s="30" t="s">
        <v>34</v>
      </c>
      <c r="O5" s="34">
        <v>841600</v>
      </c>
      <c r="P5" s="34">
        <v>470000</v>
      </c>
      <c r="Q5" s="35">
        <v>0</v>
      </c>
      <c r="R5" s="35">
        <v>0</v>
      </c>
      <c r="S5" s="26" t="s">
        <v>39</v>
      </c>
      <c r="T5" s="26">
        <v>2</v>
      </c>
      <c r="U5" s="35">
        <v>0</v>
      </c>
      <c r="V5" s="35">
        <v>0</v>
      </c>
      <c r="W5" s="46" t="s">
        <v>223</v>
      </c>
      <c r="X5" s="44" t="s">
        <v>208</v>
      </c>
      <c r="Y5" s="67" t="s">
        <v>212</v>
      </c>
    </row>
    <row r="6" spans="1:25" ht="28.5" customHeight="1">
      <c r="A6" s="57"/>
      <c r="B6" s="17"/>
      <c r="C6" s="26">
        <v>274577</v>
      </c>
      <c r="D6" s="26">
        <v>1</v>
      </c>
      <c r="E6" s="68"/>
      <c r="F6" s="17"/>
      <c r="G6" s="68"/>
      <c r="H6" s="68"/>
      <c r="I6" s="68"/>
      <c r="J6" s="26" t="s">
        <v>26</v>
      </c>
      <c r="K6" s="68"/>
      <c r="L6" s="26" t="s">
        <v>21</v>
      </c>
      <c r="M6" s="36"/>
      <c r="N6" s="37"/>
      <c r="O6" s="34">
        <v>828000</v>
      </c>
      <c r="P6" s="28">
        <v>184886</v>
      </c>
      <c r="Q6" s="69"/>
      <c r="R6" s="69"/>
      <c r="S6" s="32" t="s">
        <v>28</v>
      </c>
      <c r="T6" s="26">
        <v>3</v>
      </c>
      <c r="U6" s="35">
        <v>0</v>
      </c>
      <c r="V6" s="27">
        <v>0</v>
      </c>
      <c r="W6" s="70"/>
      <c r="X6" s="17"/>
      <c r="Y6" s="71"/>
    </row>
    <row r="7" spans="1:25" ht="18">
      <c r="A7" s="57">
        <v>2</v>
      </c>
      <c r="B7" s="44" t="s">
        <v>23</v>
      </c>
      <c r="C7" s="26">
        <v>50407</v>
      </c>
      <c r="D7" s="32">
        <v>1</v>
      </c>
      <c r="E7" s="32">
        <v>27</v>
      </c>
      <c r="F7" s="33">
        <v>0.5069444444444444</v>
      </c>
      <c r="G7" s="32">
        <v>1976</v>
      </c>
      <c r="H7" s="32" t="s">
        <v>24</v>
      </c>
      <c r="I7" s="32" t="s">
        <v>25</v>
      </c>
      <c r="J7" s="26" t="s">
        <v>26</v>
      </c>
      <c r="K7" s="32" t="s">
        <v>23</v>
      </c>
      <c r="L7" s="32" t="s">
        <v>21</v>
      </c>
      <c r="M7" s="32" t="s">
        <v>36</v>
      </c>
      <c r="N7" s="26"/>
      <c r="O7" s="28">
        <v>85000</v>
      </c>
      <c r="P7" s="34">
        <v>77500</v>
      </c>
      <c r="Q7" s="35">
        <v>0</v>
      </c>
      <c r="R7" s="35">
        <v>0</v>
      </c>
      <c r="S7" s="32" t="s">
        <v>28</v>
      </c>
      <c r="T7" s="32">
        <v>3</v>
      </c>
      <c r="U7" s="27">
        <v>0</v>
      </c>
      <c r="V7" s="27">
        <v>0</v>
      </c>
      <c r="W7" s="45"/>
      <c r="X7" s="44" t="s">
        <v>178</v>
      </c>
      <c r="Y7" s="72" t="s">
        <v>159</v>
      </c>
    </row>
    <row r="8" spans="1:25" ht="18.75">
      <c r="A8" s="57"/>
      <c r="B8" s="17"/>
      <c r="C8" s="26">
        <v>52157</v>
      </c>
      <c r="D8" s="26">
        <v>1</v>
      </c>
      <c r="E8" s="32"/>
      <c r="F8" s="68"/>
      <c r="G8" s="32"/>
      <c r="H8" s="32"/>
      <c r="I8" s="32"/>
      <c r="J8" s="26" t="s">
        <v>26</v>
      </c>
      <c r="K8" s="32"/>
      <c r="L8" s="26" t="s">
        <v>21</v>
      </c>
      <c r="M8" s="32"/>
      <c r="N8" s="26"/>
      <c r="O8" s="28">
        <v>35000</v>
      </c>
      <c r="P8" s="34">
        <v>63850</v>
      </c>
      <c r="Q8" s="35"/>
      <c r="R8" s="35"/>
      <c r="S8" s="26" t="s">
        <v>28</v>
      </c>
      <c r="T8" s="26">
        <v>3</v>
      </c>
      <c r="U8" s="27">
        <v>0</v>
      </c>
      <c r="V8" s="35">
        <v>0</v>
      </c>
      <c r="W8" s="45"/>
      <c r="X8" s="17"/>
      <c r="Y8" s="73"/>
    </row>
    <row r="9" spans="1:25" ht="18.75">
      <c r="A9" s="74">
        <v>3</v>
      </c>
      <c r="B9" s="43" t="s">
        <v>23</v>
      </c>
      <c r="C9" s="26">
        <v>55216</v>
      </c>
      <c r="D9" s="32">
        <v>4</v>
      </c>
      <c r="E9" s="26">
        <v>21</v>
      </c>
      <c r="F9" s="29">
        <v>0.4895833333333333</v>
      </c>
      <c r="G9" s="26">
        <v>1976</v>
      </c>
      <c r="H9" s="26" t="s">
        <v>24</v>
      </c>
      <c r="I9" s="26" t="s">
        <v>25</v>
      </c>
      <c r="J9" s="26" t="s">
        <v>26</v>
      </c>
      <c r="K9" s="26" t="s">
        <v>23</v>
      </c>
      <c r="L9" s="26" t="s">
        <v>21</v>
      </c>
      <c r="M9" s="26" t="s">
        <v>38</v>
      </c>
      <c r="N9" s="26"/>
      <c r="O9" s="34">
        <v>29000</v>
      </c>
      <c r="P9" s="34">
        <v>31074</v>
      </c>
      <c r="Q9" s="27">
        <v>0</v>
      </c>
      <c r="R9" s="27">
        <v>0</v>
      </c>
      <c r="S9" s="32" t="s">
        <v>28</v>
      </c>
      <c r="T9" s="26">
        <v>4</v>
      </c>
      <c r="U9" s="35">
        <v>0</v>
      </c>
      <c r="V9" s="27">
        <v>0</v>
      </c>
      <c r="W9" s="45"/>
      <c r="X9" s="43" t="s">
        <v>179</v>
      </c>
      <c r="Y9" s="75" t="s">
        <v>163</v>
      </c>
    </row>
    <row r="10" spans="1:25" ht="18">
      <c r="A10" s="74">
        <v>4</v>
      </c>
      <c r="B10" s="43" t="s">
        <v>23</v>
      </c>
      <c r="C10" s="26" t="s">
        <v>52</v>
      </c>
      <c r="D10" s="32">
        <v>4</v>
      </c>
      <c r="E10" s="26">
        <v>20</v>
      </c>
      <c r="F10" s="29">
        <v>0.7291666666666666</v>
      </c>
      <c r="G10" s="26">
        <v>1977</v>
      </c>
      <c r="H10" s="26" t="s">
        <v>24</v>
      </c>
      <c r="I10" s="26" t="s">
        <v>25</v>
      </c>
      <c r="J10" s="26" t="s">
        <v>26</v>
      </c>
      <c r="K10" s="26" t="s">
        <v>23</v>
      </c>
      <c r="L10" s="26" t="s">
        <v>21</v>
      </c>
      <c r="M10" s="26" t="s">
        <v>27</v>
      </c>
      <c r="N10" s="26"/>
      <c r="O10" s="34">
        <v>19000</v>
      </c>
      <c r="P10" s="34">
        <v>17145</v>
      </c>
      <c r="Q10" s="27">
        <v>0</v>
      </c>
      <c r="R10" s="27">
        <v>0</v>
      </c>
      <c r="S10" s="32" t="s">
        <v>28</v>
      </c>
      <c r="T10" s="26">
        <v>5</v>
      </c>
      <c r="U10" s="35">
        <v>0</v>
      </c>
      <c r="V10" s="27">
        <v>0</v>
      </c>
      <c r="W10" s="45"/>
      <c r="X10" s="43" t="s">
        <v>196</v>
      </c>
      <c r="Y10" s="76" t="s">
        <v>213</v>
      </c>
    </row>
    <row r="11" spans="1:25" ht="31.5" customHeight="1">
      <c r="A11" s="77">
        <v>5</v>
      </c>
      <c r="B11" s="44" t="s">
        <v>23</v>
      </c>
      <c r="C11" s="26">
        <v>44028</v>
      </c>
      <c r="D11" s="26">
        <v>5</v>
      </c>
      <c r="E11" s="32">
        <v>27</v>
      </c>
      <c r="F11" s="33">
        <v>0.6770833333333334</v>
      </c>
      <c r="G11" s="32">
        <v>1977</v>
      </c>
      <c r="H11" s="32" t="s">
        <v>24</v>
      </c>
      <c r="I11" s="32" t="s">
        <v>25</v>
      </c>
      <c r="J11" s="26" t="s">
        <v>26</v>
      </c>
      <c r="K11" s="32" t="s">
        <v>23</v>
      </c>
      <c r="L11" s="32" t="s">
        <v>21</v>
      </c>
      <c r="M11" s="32" t="s">
        <v>29</v>
      </c>
      <c r="N11" s="26"/>
      <c r="O11" s="28">
        <v>16000</v>
      </c>
      <c r="P11" s="28">
        <v>16000</v>
      </c>
      <c r="Q11" s="35">
        <v>0</v>
      </c>
      <c r="R11" s="35">
        <v>0</v>
      </c>
      <c r="S11" s="26" t="s">
        <v>28</v>
      </c>
      <c r="T11" s="26">
        <v>5</v>
      </c>
      <c r="U11" s="27">
        <v>0</v>
      </c>
      <c r="V11" s="27">
        <v>0</v>
      </c>
      <c r="W11" s="46" t="s">
        <v>210</v>
      </c>
      <c r="X11" s="44" t="s">
        <v>180</v>
      </c>
      <c r="Y11" s="78" t="s">
        <v>164</v>
      </c>
    </row>
    <row r="12" spans="1:25" ht="25.5" customHeight="1">
      <c r="A12" s="77"/>
      <c r="B12" s="17"/>
      <c r="C12" s="26">
        <v>292777</v>
      </c>
      <c r="D12" s="32">
        <v>5</v>
      </c>
      <c r="E12" s="68"/>
      <c r="F12" s="68"/>
      <c r="G12" s="68"/>
      <c r="H12" s="68"/>
      <c r="I12" s="68"/>
      <c r="J12" s="26" t="s">
        <v>30</v>
      </c>
      <c r="K12" s="68"/>
      <c r="L12" s="26" t="s">
        <v>21</v>
      </c>
      <c r="M12" s="68"/>
      <c r="N12" s="26"/>
      <c r="O12" s="34">
        <v>15000</v>
      </c>
      <c r="P12" s="34">
        <v>14966</v>
      </c>
      <c r="Q12" s="69"/>
      <c r="R12" s="69"/>
      <c r="S12" s="26" t="s">
        <v>28</v>
      </c>
      <c r="T12" s="32">
        <v>13</v>
      </c>
      <c r="U12" s="27">
        <v>0</v>
      </c>
      <c r="V12" s="35">
        <v>1</v>
      </c>
      <c r="W12" s="70"/>
      <c r="X12" s="44"/>
      <c r="Y12" s="79"/>
    </row>
    <row r="13" spans="1:26" ht="18.75">
      <c r="A13" s="74">
        <v>6</v>
      </c>
      <c r="B13" s="43" t="s">
        <v>23</v>
      </c>
      <c r="C13" s="26" t="s">
        <v>62</v>
      </c>
      <c r="D13" s="32">
        <v>6</v>
      </c>
      <c r="E13" s="26">
        <v>19</v>
      </c>
      <c r="F13" s="29">
        <v>0.6354166666666666</v>
      </c>
      <c r="G13" s="26">
        <v>1977</v>
      </c>
      <c r="H13" s="26" t="s">
        <v>24</v>
      </c>
      <c r="I13" s="26" t="s">
        <v>25</v>
      </c>
      <c r="J13" s="32" t="s">
        <v>30</v>
      </c>
      <c r="K13" s="26" t="s">
        <v>23</v>
      </c>
      <c r="L13" s="32" t="s">
        <v>21</v>
      </c>
      <c r="M13" s="26" t="s">
        <v>27</v>
      </c>
      <c r="N13" s="26"/>
      <c r="O13" s="28">
        <v>15000</v>
      </c>
      <c r="P13" s="28">
        <v>13200</v>
      </c>
      <c r="Q13" s="27">
        <v>0</v>
      </c>
      <c r="R13" s="27">
        <v>0</v>
      </c>
      <c r="S13" s="26" t="s">
        <v>28</v>
      </c>
      <c r="T13" s="32">
        <v>30</v>
      </c>
      <c r="U13" s="27">
        <v>0</v>
      </c>
      <c r="V13" s="35">
        <v>1</v>
      </c>
      <c r="W13" s="45"/>
      <c r="X13" s="43" t="s">
        <v>181</v>
      </c>
      <c r="Y13" s="75" t="s">
        <v>165</v>
      </c>
      <c r="Z13" s="14"/>
    </row>
    <row r="14" spans="1:25" ht="18">
      <c r="A14" s="77">
        <v>7</v>
      </c>
      <c r="B14" s="44" t="s">
        <v>23</v>
      </c>
      <c r="C14" s="26">
        <v>48888</v>
      </c>
      <c r="D14" s="26">
        <v>6</v>
      </c>
      <c r="E14" s="32">
        <v>3</v>
      </c>
      <c r="F14" s="33">
        <v>0.5104166666666666</v>
      </c>
      <c r="G14" s="32">
        <v>1977</v>
      </c>
      <c r="H14" s="32" t="s">
        <v>24</v>
      </c>
      <c r="I14" s="32" t="s">
        <v>25</v>
      </c>
      <c r="J14" s="26" t="s">
        <v>30</v>
      </c>
      <c r="K14" s="32" t="s">
        <v>23</v>
      </c>
      <c r="L14" s="32" t="s">
        <v>21</v>
      </c>
      <c r="M14" s="32" t="s">
        <v>29</v>
      </c>
      <c r="N14" s="26"/>
      <c r="O14" s="28">
        <v>14000</v>
      </c>
      <c r="P14" s="28">
        <v>12220</v>
      </c>
      <c r="Q14" s="35">
        <v>0</v>
      </c>
      <c r="R14" s="35">
        <v>0</v>
      </c>
      <c r="S14" s="32" t="s">
        <v>28</v>
      </c>
      <c r="T14" s="32">
        <v>35</v>
      </c>
      <c r="U14" s="35">
        <v>0</v>
      </c>
      <c r="V14" s="27">
        <v>1</v>
      </c>
      <c r="W14" s="45"/>
      <c r="X14" s="44" t="s">
        <v>182</v>
      </c>
      <c r="Y14" s="78" t="s">
        <v>164</v>
      </c>
    </row>
    <row r="15" spans="1:25" ht="18.75">
      <c r="A15" s="77"/>
      <c r="B15" s="17"/>
      <c r="C15" s="26">
        <v>68220</v>
      </c>
      <c r="D15" s="26">
        <v>7</v>
      </c>
      <c r="E15" s="68"/>
      <c r="F15" s="68"/>
      <c r="G15" s="68"/>
      <c r="H15" s="68"/>
      <c r="I15" s="68"/>
      <c r="J15" s="32" t="s">
        <v>30</v>
      </c>
      <c r="K15" s="68"/>
      <c r="L15" s="32" t="s">
        <v>21</v>
      </c>
      <c r="M15" s="68"/>
      <c r="N15" s="26"/>
      <c r="O15" s="28">
        <v>7000</v>
      </c>
      <c r="P15" s="34">
        <v>8740</v>
      </c>
      <c r="Q15" s="69"/>
      <c r="R15" s="69"/>
      <c r="S15" s="26" t="s">
        <v>28</v>
      </c>
      <c r="T15" s="32">
        <v>40</v>
      </c>
      <c r="U15" s="35">
        <v>0</v>
      </c>
      <c r="V15" s="27">
        <v>1</v>
      </c>
      <c r="W15" s="45"/>
      <c r="X15" s="44"/>
      <c r="Y15" s="79"/>
    </row>
    <row r="16" spans="1:25" ht="18.75">
      <c r="A16" s="74">
        <v>8</v>
      </c>
      <c r="B16" s="43" t="s">
        <v>23</v>
      </c>
      <c r="C16" s="26" t="s">
        <v>65</v>
      </c>
      <c r="D16" s="32">
        <v>7</v>
      </c>
      <c r="E16" s="26">
        <v>1</v>
      </c>
      <c r="F16" s="29">
        <v>0.7743055555555555</v>
      </c>
      <c r="G16" s="26">
        <v>1978</v>
      </c>
      <c r="H16" s="26" t="s">
        <v>24</v>
      </c>
      <c r="I16" s="26" t="s">
        <v>25</v>
      </c>
      <c r="J16" s="26" t="s">
        <v>30</v>
      </c>
      <c r="K16" s="26" t="s">
        <v>23</v>
      </c>
      <c r="L16" s="26" t="s">
        <v>21</v>
      </c>
      <c r="M16" s="26" t="s">
        <v>40</v>
      </c>
      <c r="N16" s="26"/>
      <c r="O16" s="28">
        <v>5100</v>
      </c>
      <c r="P16" s="28">
        <v>7350</v>
      </c>
      <c r="Q16" s="27">
        <v>0</v>
      </c>
      <c r="R16" s="27">
        <v>0</v>
      </c>
      <c r="S16" s="32" t="s">
        <v>28</v>
      </c>
      <c r="T16" s="26">
        <v>45</v>
      </c>
      <c r="U16" s="35">
        <v>0</v>
      </c>
      <c r="V16" s="35">
        <v>1</v>
      </c>
      <c r="W16" s="45"/>
      <c r="X16" s="43" t="s">
        <v>183</v>
      </c>
      <c r="Y16" s="75" t="s">
        <v>166</v>
      </c>
    </row>
    <row r="17" spans="1:25" ht="18.75">
      <c r="A17" s="74">
        <v>9</v>
      </c>
      <c r="B17" s="43" t="s">
        <v>23</v>
      </c>
      <c r="C17" s="26" t="s">
        <v>69</v>
      </c>
      <c r="D17" s="26">
        <v>7</v>
      </c>
      <c r="E17" s="26">
        <v>17</v>
      </c>
      <c r="F17" s="29">
        <v>0.3333333333333333</v>
      </c>
      <c r="G17" s="26">
        <v>1978</v>
      </c>
      <c r="H17" s="26" t="s">
        <v>24</v>
      </c>
      <c r="I17" s="26" t="s">
        <v>25</v>
      </c>
      <c r="J17" s="26" t="s">
        <v>30</v>
      </c>
      <c r="K17" s="26" t="s">
        <v>23</v>
      </c>
      <c r="L17" s="26" t="s">
        <v>21</v>
      </c>
      <c r="M17" s="26" t="s">
        <v>41</v>
      </c>
      <c r="N17" s="26"/>
      <c r="O17" s="34">
        <v>5000</v>
      </c>
      <c r="P17" s="28">
        <v>7000</v>
      </c>
      <c r="Q17" s="27">
        <v>0</v>
      </c>
      <c r="R17" s="27">
        <v>0</v>
      </c>
      <c r="S17" s="32" t="s">
        <v>28</v>
      </c>
      <c r="T17" s="32">
        <v>45</v>
      </c>
      <c r="U17" s="35">
        <v>0</v>
      </c>
      <c r="V17" s="35">
        <v>1</v>
      </c>
      <c r="W17" s="45"/>
      <c r="X17" s="43" t="s">
        <v>184</v>
      </c>
      <c r="Y17" s="75" t="s">
        <v>167</v>
      </c>
    </row>
    <row r="18" spans="1:25" ht="18.75">
      <c r="A18" s="74">
        <v>10</v>
      </c>
      <c r="B18" s="43" t="s">
        <v>23</v>
      </c>
      <c r="C18" s="26">
        <v>50417</v>
      </c>
      <c r="D18" s="26">
        <v>7</v>
      </c>
      <c r="E18" s="26">
        <v>14</v>
      </c>
      <c r="F18" s="29">
        <v>0.8680555555555555</v>
      </c>
      <c r="G18" s="26">
        <v>1979</v>
      </c>
      <c r="H18" s="26" t="s">
        <v>24</v>
      </c>
      <c r="I18" s="26" t="s">
        <v>25</v>
      </c>
      <c r="J18" s="26" t="s">
        <v>30</v>
      </c>
      <c r="K18" s="26" t="s">
        <v>23</v>
      </c>
      <c r="L18" s="32" t="s">
        <v>21</v>
      </c>
      <c r="M18" s="26" t="s">
        <v>42</v>
      </c>
      <c r="N18" s="26"/>
      <c r="O18" s="34">
        <v>4000</v>
      </c>
      <c r="P18" s="34">
        <v>6000</v>
      </c>
      <c r="Q18" s="27">
        <v>0</v>
      </c>
      <c r="R18" s="27">
        <v>0</v>
      </c>
      <c r="S18" s="32" t="s">
        <v>28</v>
      </c>
      <c r="T18" s="26">
        <v>45</v>
      </c>
      <c r="U18" s="35">
        <v>0</v>
      </c>
      <c r="V18" s="35">
        <v>1</v>
      </c>
      <c r="W18" s="45"/>
      <c r="X18" s="43" t="s">
        <v>185</v>
      </c>
      <c r="Y18" s="75" t="s">
        <v>168</v>
      </c>
    </row>
    <row r="19" spans="1:25" ht="22.5">
      <c r="A19" s="77">
        <v>11</v>
      </c>
      <c r="B19" s="44" t="s">
        <v>23</v>
      </c>
      <c r="C19" s="26">
        <v>44169</v>
      </c>
      <c r="D19" s="26">
        <v>7</v>
      </c>
      <c r="E19" s="32">
        <v>17</v>
      </c>
      <c r="F19" s="33">
        <v>0.9131944444444445</v>
      </c>
      <c r="G19" s="32">
        <v>1979</v>
      </c>
      <c r="H19" s="32" t="s">
        <v>24</v>
      </c>
      <c r="I19" s="32" t="s">
        <v>25</v>
      </c>
      <c r="J19" s="26" t="s">
        <v>30</v>
      </c>
      <c r="K19" s="32" t="s">
        <v>23</v>
      </c>
      <c r="L19" s="32" t="s">
        <v>21</v>
      </c>
      <c r="M19" s="32" t="s">
        <v>43</v>
      </c>
      <c r="N19" s="32"/>
      <c r="O19" s="34">
        <v>4000</v>
      </c>
      <c r="P19" s="28">
        <v>5000</v>
      </c>
      <c r="Q19" s="35">
        <v>0</v>
      </c>
      <c r="R19" s="35">
        <v>0</v>
      </c>
      <c r="S19" s="26" t="s">
        <v>28</v>
      </c>
      <c r="T19" s="26">
        <v>45</v>
      </c>
      <c r="U19" s="35">
        <v>0</v>
      </c>
      <c r="V19" s="27">
        <v>1</v>
      </c>
      <c r="W19" s="80"/>
      <c r="X19" s="44" t="s">
        <v>186</v>
      </c>
      <c r="Y19" s="81" t="s">
        <v>160</v>
      </c>
    </row>
    <row r="20" spans="1:25" ht="18">
      <c r="A20" s="77"/>
      <c r="B20" s="17"/>
      <c r="C20" s="26" t="s">
        <v>44</v>
      </c>
      <c r="D20" s="26">
        <v>7</v>
      </c>
      <c r="E20" s="68"/>
      <c r="F20" s="68"/>
      <c r="G20" s="68"/>
      <c r="H20" s="68"/>
      <c r="I20" s="68"/>
      <c r="J20" s="26" t="s">
        <v>30</v>
      </c>
      <c r="K20" s="68"/>
      <c r="L20" s="32" t="s">
        <v>21</v>
      </c>
      <c r="M20" s="68"/>
      <c r="N20" s="32"/>
      <c r="O20" s="28">
        <v>3300</v>
      </c>
      <c r="P20" s="28">
        <v>3600</v>
      </c>
      <c r="Q20" s="69"/>
      <c r="R20" s="69"/>
      <c r="S20" s="32" t="s">
        <v>28</v>
      </c>
      <c r="T20" s="32">
        <v>50</v>
      </c>
      <c r="U20" s="27">
        <v>0</v>
      </c>
      <c r="V20" s="27">
        <v>1</v>
      </c>
      <c r="W20" s="80"/>
      <c r="X20" s="44"/>
      <c r="Y20" s="73"/>
    </row>
    <row r="21" spans="1:25" ht="18.75">
      <c r="A21" s="74">
        <v>12</v>
      </c>
      <c r="B21" s="43" t="s">
        <v>23</v>
      </c>
      <c r="C21" s="26">
        <v>282476</v>
      </c>
      <c r="D21" s="32">
        <v>8</v>
      </c>
      <c r="E21" s="26">
        <v>24</v>
      </c>
      <c r="F21" s="29">
        <v>0.9305555555555555</v>
      </c>
      <c r="G21" s="26">
        <v>1979</v>
      </c>
      <c r="H21" s="26" t="s">
        <v>24</v>
      </c>
      <c r="I21" s="26" t="s">
        <v>25</v>
      </c>
      <c r="J21" s="32" t="s">
        <v>30</v>
      </c>
      <c r="K21" s="26" t="s">
        <v>23</v>
      </c>
      <c r="L21" s="26" t="s">
        <v>21</v>
      </c>
      <c r="M21" s="26" t="s">
        <v>38</v>
      </c>
      <c r="N21" s="26"/>
      <c r="O21" s="28">
        <v>2150</v>
      </c>
      <c r="P21" s="28">
        <v>3209</v>
      </c>
      <c r="Q21" s="27">
        <v>0</v>
      </c>
      <c r="R21" s="27">
        <v>0</v>
      </c>
      <c r="S21" s="32" t="s">
        <v>28</v>
      </c>
      <c r="T21" s="32">
        <v>50</v>
      </c>
      <c r="U21" s="27">
        <v>0</v>
      </c>
      <c r="V21" s="35">
        <v>2</v>
      </c>
      <c r="W21" s="45"/>
      <c r="X21" s="43" t="s">
        <v>187</v>
      </c>
      <c r="Y21" s="76" t="s">
        <v>161</v>
      </c>
    </row>
    <row r="22" spans="1:25" ht="18">
      <c r="A22" s="77">
        <v>13</v>
      </c>
      <c r="B22" s="44" t="s">
        <v>23</v>
      </c>
      <c r="C22" s="26">
        <v>60300</v>
      </c>
      <c r="D22" s="32">
        <v>8</v>
      </c>
      <c r="E22" s="32">
        <v>9</v>
      </c>
      <c r="F22" s="33">
        <v>0.611111111111111</v>
      </c>
      <c r="G22" s="32">
        <v>1980</v>
      </c>
      <c r="H22" s="32" t="s">
        <v>24</v>
      </c>
      <c r="I22" s="32" t="s">
        <v>25</v>
      </c>
      <c r="J22" s="26" t="s">
        <v>30</v>
      </c>
      <c r="K22" s="32" t="s">
        <v>23</v>
      </c>
      <c r="L22" s="26" t="s">
        <v>21</v>
      </c>
      <c r="M22" s="30" t="s">
        <v>45</v>
      </c>
      <c r="N22" s="32" t="s">
        <v>46</v>
      </c>
      <c r="O22" s="34">
        <v>2000</v>
      </c>
      <c r="P22" s="28">
        <v>3100</v>
      </c>
      <c r="Q22" s="35">
        <v>0</v>
      </c>
      <c r="R22" s="35">
        <v>0</v>
      </c>
      <c r="S22" s="32" t="s">
        <v>28</v>
      </c>
      <c r="T22" s="32">
        <v>50</v>
      </c>
      <c r="U22" s="35">
        <v>0</v>
      </c>
      <c r="V22" s="27">
        <v>2</v>
      </c>
      <c r="W22" s="80"/>
      <c r="X22" s="44" t="s">
        <v>175</v>
      </c>
      <c r="Y22" s="75" t="s">
        <v>169</v>
      </c>
    </row>
    <row r="23" spans="1:25" ht="18.75">
      <c r="A23" s="77"/>
      <c r="B23" s="17"/>
      <c r="C23" s="26">
        <v>54574</v>
      </c>
      <c r="D23" s="26">
        <v>8</v>
      </c>
      <c r="E23" s="68"/>
      <c r="F23" s="68"/>
      <c r="G23" s="68"/>
      <c r="H23" s="68"/>
      <c r="I23" s="68"/>
      <c r="J23" s="26" t="s">
        <v>30</v>
      </c>
      <c r="K23" s="68"/>
      <c r="L23" s="32" t="s">
        <v>35</v>
      </c>
      <c r="M23" s="36"/>
      <c r="N23" s="32"/>
      <c r="O23" s="28">
        <v>1500</v>
      </c>
      <c r="P23" s="34">
        <v>2832</v>
      </c>
      <c r="Q23" s="69"/>
      <c r="R23" s="69"/>
      <c r="S23" s="26" t="s">
        <v>28</v>
      </c>
      <c r="T23" s="32">
        <v>50</v>
      </c>
      <c r="U23" s="27">
        <v>0</v>
      </c>
      <c r="V23" s="27">
        <v>2</v>
      </c>
      <c r="W23" s="80"/>
      <c r="X23" s="17"/>
      <c r="Y23" s="82" t="s">
        <v>162</v>
      </c>
    </row>
    <row r="24" spans="1:25" ht="18.75">
      <c r="A24" s="77">
        <v>14</v>
      </c>
      <c r="B24" s="44" t="s">
        <v>23</v>
      </c>
      <c r="C24" s="26">
        <v>48539</v>
      </c>
      <c r="D24" s="32">
        <v>9</v>
      </c>
      <c r="E24" s="32">
        <v>7</v>
      </c>
      <c r="F24" s="33">
        <v>0.9097222222222222</v>
      </c>
      <c r="G24" s="32">
        <v>1980</v>
      </c>
      <c r="H24" s="32" t="s">
        <v>24</v>
      </c>
      <c r="I24" s="32" t="s">
        <v>25</v>
      </c>
      <c r="J24" s="32" t="s">
        <v>30</v>
      </c>
      <c r="K24" s="32" t="s">
        <v>23</v>
      </c>
      <c r="L24" s="32" t="s">
        <v>35</v>
      </c>
      <c r="M24" s="32" t="s">
        <v>49</v>
      </c>
      <c r="N24" s="32"/>
      <c r="O24" s="34">
        <v>1200</v>
      </c>
      <c r="P24" s="28">
        <v>1780</v>
      </c>
      <c r="Q24" s="35">
        <v>0</v>
      </c>
      <c r="R24" s="35">
        <v>0</v>
      </c>
      <c r="S24" s="26" t="s">
        <v>28</v>
      </c>
      <c r="T24" s="26">
        <v>50</v>
      </c>
      <c r="U24" s="27">
        <v>0</v>
      </c>
      <c r="V24" s="27">
        <v>2</v>
      </c>
      <c r="W24" s="80"/>
      <c r="X24" s="44" t="s">
        <v>189</v>
      </c>
      <c r="Y24" s="75" t="s">
        <v>170</v>
      </c>
    </row>
    <row r="25" spans="1:25" ht="18">
      <c r="A25" s="77"/>
      <c r="B25" s="17"/>
      <c r="C25" s="26">
        <v>283176</v>
      </c>
      <c r="D25" s="26">
        <v>10</v>
      </c>
      <c r="E25" s="68"/>
      <c r="F25" s="68"/>
      <c r="G25" s="68"/>
      <c r="H25" s="68"/>
      <c r="I25" s="68"/>
      <c r="J25" s="26" t="s">
        <v>30</v>
      </c>
      <c r="K25" s="68"/>
      <c r="L25" s="26" t="s">
        <v>35</v>
      </c>
      <c r="M25" s="68"/>
      <c r="N25" s="32"/>
      <c r="O25" s="35">
        <v>750</v>
      </c>
      <c r="P25" s="34">
        <v>1297</v>
      </c>
      <c r="Q25" s="69"/>
      <c r="R25" s="69"/>
      <c r="S25" s="32" t="s">
        <v>28</v>
      </c>
      <c r="T25" s="32">
        <v>50</v>
      </c>
      <c r="U25" s="27">
        <v>0</v>
      </c>
      <c r="V25" s="27">
        <v>2</v>
      </c>
      <c r="W25" s="80"/>
      <c r="X25" s="44"/>
      <c r="Y25" s="82" t="s">
        <v>214</v>
      </c>
    </row>
    <row r="26" spans="1:25" s="31" customFormat="1" ht="80.25" customHeight="1">
      <c r="A26" s="77">
        <v>15</v>
      </c>
      <c r="B26" s="44" t="s">
        <v>23</v>
      </c>
      <c r="C26" s="32">
        <v>2101380</v>
      </c>
      <c r="D26" s="26">
        <v>10</v>
      </c>
      <c r="E26" s="32">
        <v>7</v>
      </c>
      <c r="F26" s="33">
        <v>0.8090277777777778</v>
      </c>
      <c r="G26" s="32">
        <v>1980</v>
      </c>
      <c r="H26" s="32" t="s">
        <v>24</v>
      </c>
      <c r="I26" s="32" t="s">
        <v>25</v>
      </c>
      <c r="J26" s="26" t="s">
        <v>30</v>
      </c>
      <c r="K26" s="32" t="s">
        <v>23</v>
      </c>
      <c r="L26" s="26" t="s">
        <v>35</v>
      </c>
      <c r="M26" s="32" t="s">
        <v>47</v>
      </c>
      <c r="N26" s="32" t="s">
        <v>48</v>
      </c>
      <c r="O26" s="35">
        <v>550</v>
      </c>
      <c r="P26" s="28">
        <v>1000</v>
      </c>
      <c r="Q26" s="35">
        <v>0</v>
      </c>
      <c r="R26" s="35">
        <v>0</v>
      </c>
      <c r="S26" s="26" t="s">
        <v>28</v>
      </c>
      <c r="T26" s="26">
        <v>50</v>
      </c>
      <c r="U26" s="27">
        <v>2</v>
      </c>
      <c r="V26" s="35">
        <v>4</v>
      </c>
      <c r="W26" s="46" t="s">
        <v>226</v>
      </c>
      <c r="X26" s="44" t="s">
        <v>188</v>
      </c>
      <c r="Y26" s="78" t="s">
        <v>171</v>
      </c>
    </row>
    <row r="27" spans="1:25" ht="18.75">
      <c r="A27" s="74">
        <v>16</v>
      </c>
      <c r="B27" s="43" t="s">
        <v>23</v>
      </c>
      <c r="C27" s="26">
        <v>54859</v>
      </c>
      <c r="D27" s="32">
        <v>10</v>
      </c>
      <c r="E27" s="26">
        <v>22</v>
      </c>
      <c r="F27" s="29">
        <v>0.4930555555555556</v>
      </c>
      <c r="G27" s="26">
        <v>1981</v>
      </c>
      <c r="H27" s="26" t="s">
        <v>24</v>
      </c>
      <c r="I27" s="26" t="s">
        <v>25</v>
      </c>
      <c r="J27" s="26" t="s">
        <v>30</v>
      </c>
      <c r="K27" s="26" t="s">
        <v>23</v>
      </c>
      <c r="L27" s="26" t="s">
        <v>35</v>
      </c>
      <c r="M27" s="26" t="s">
        <v>50</v>
      </c>
      <c r="N27" s="26"/>
      <c r="O27" s="27">
        <v>500</v>
      </c>
      <c r="P27" s="35">
        <v>961</v>
      </c>
      <c r="Q27" s="27">
        <v>0</v>
      </c>
      <c r="R27" s="27">
        <v>0</v>
      </c>
      <c r="S27" s="26" t="s">
        <v>28</v>
      </c>
      <c r="T27" s="26">
        <v>53</v>
      </c>
      <c r="U27" s="27">
        <v>2</v>
      </c>
      <c r="V27" s="35">
        <v>5</v>
      </c>
      <c r="W27" s="45"/>
      <c r="X27" s="43" t="s">
        <v>190</v>
      </c>
      <c r="Y27" s="75" t="s">
        <v>173</v>
      </c>
    </row>
    <row r="28" spans="1:25" ht="18.75">
      <c r="A28" s="74">
        <v>17</v>
      </c>
      <c r="B28" s="43" t="s">
        <v>23</v>
      </c>
      <c r="C28" s="26">
        <v>50409</v>
      </c>
      <c r="D28" s="32">
        <v>10</v>
      </c>
      <c r="E28" s="26">
        <v>23</v>
      </c>
      <c r="F28" s="29">
        <v>0.4201388888888889</v>
      </c>
      <c r="G28" s="26">
        <v>1981</v>
      </c>
      <c r="H28" s="26" t="s">
        <v>24</v>
      </c>
      <c r="I28" s="26" t="s">
        <v>25</v>
      </c>
      <c r="J28" s="26" t="s">
        <v>30</v>
      </c>
      <c r="K28" s="26" t="s">
        <v>23</v>
      </c>
      <c r="L28" s="59" t="s">
        <v>9</v>
      </c>
      <c r="M28" s="26" t="s">
        <v>51</v>
      </c>
      <c r="N28" s="26"/>
      <c r="O28" s="27">
        <v>350</v>
      </c>
      <c r="P28" s="27">
        <v>960</v>
      </c>
      <c r="Q28" s="27">
        <v>0</v>
      </c>
      <c r="R28" s="27">
        <v>0</v>
      </c>
      <c r="S28" s="26" t="s">
        <v>28</v>
      </c>
      <c r="T28" s="32">
        <v>55</v>
      </c>
      <c r="U28" s="27">
        <v>2</v>
      </c>
      <c r="V28" s="27">
        <v>5</v>
      </c>
      <c r="W28" s="45"/>
      <c r="X28" s="43" t="s">
        <v>191</v>
      </c>
      <c r="Y28" s="75" t="s">
        <v>172</v>
      </c>
    </row>
    <row r="29" spans="1:25" ht="27.75" customHeight="1">
      <c r="A29" s="77">
        <v>18</v>
      </c>
      <c r="B29" s="44" t="s">
        <v>23</v>
      </c>
      <c r="C29" s="26" t="s">
        <v>60</v>
      </c>
      <c r="D29" s="32">
        <v>11</v>
      </c>
      <c r="E29" s="32">
        <v>10</v>
      </c>
      <c r="F29" s="33">
        <v>0.7916666666666666</v>
      </c>
      <c r="G29" s="32">
        <v>1984</v>
      </c>
      <c r="H29" s="32" t="s">
        <v>24</v>
      </c>
      <c r="I29" s="32" t="s">
        <v>25</v>
      </c>
      <c r="J29" s="26" t="s">
        <v>30</v>
      </c>
      <c r="K29" s="32" t="s">
        <v>23</v>
      </c>
      <c r="L29" s="41"/>
      <c r="M29" s="30" t="s">
        <v>46</v>
      </c>
      <c r="N29" s="32" t="s">
        <v>53</v>
      </c>
      <c r="O29" s="27">
        <v>200</v>
      </c>
      <c r="P29" s="35">
        <v>779</v>
      </c>
      <c r="Q29" s="35">
        <v>0</v>
      </c>
      <c r="R29" s="35">
        <v>0</v>
      </c>
      <c r="S29" s="26" t="s">
        <v>32</v>
      </c>
      <c r="T29" s="26">
        <v>55</v>
      </c>
      <c r="U29" s="35">
        <v>2</v>
      </c>
      <c r="V29" s="35">
        <v>26</v>
      </c>
      <c r="W29" s="80"/>
      <c r="X29" s="44" t="s">
        <v>192</v>
      </c>
      <c r="Y29" s="83" t="s">
        <v>215</v>
      </c>
    </row>
    <row r="30" spans="1:25" ht="18.75">
      <c r="A30" s="77"/>
      <c r="B30" s="17"/>
      <c r="C30" s="26">
        <v>51597</v>
      </c>
      <c r="D30" s="26">
        <v>11</v>
      </c>
      <c r="E30" s="68"/>
      <c r="F30" s="68"/>
      <c r="G30" s="68"/>
      <c r="H30" s="68"/>
      <c r="I30" s="68"/>
      <c r="J30" s="26" t="s">
        <v>30</v>
      </c>
      <c r="K30" s="68"/>
      <c r="L30" s="41"/>
      <c r="M30" s="36"/>
      <c r="N30" s="32"/>
      <c r="O30" s="27">
        <v>50</v>
      </c>
      <c r="P30" s="27">
        <v>0</v>
      </c>
      <c r="Q30" s="69"/>
      <c r="R30" s="69"/>
      <c r="S30" s="26" t="s">
        <v>229</v>
      </c>
      <c r="T30" s="26">
        <v>58</v>
      </c>
      <c r="U30" s="27">
        <v>5</v>
      </c>
      <c r="V30" s="35">
        <v>30</v>
      </c>
      <c r="W30" s="80"/>
      <c r="X30" s="44"/>
      <c r="Y30" s="83"/>
    </row>
    <row r="31" spans="1:25" ht="28.5" customHeight="1">
      <c r="A31" s="77">
        <v>19</v>
      </c>
      <c r="B31" s="44" t="s">
        <v>23</v>
      </c>
      <c r="C31" s="26" t="s">
        <v>67</v>
      </c>
      <c r="D31" s="68"/>
      <c r="E31" s="44">
        <v>28</v>
      </c>
      <c r="F31" s="33">
        <v>0.4979166666666666</v>
      </c>
      <c r="G31" s="32">
        <v>1984</v>
      </c>
      <c r="H31" s="32" t="s">
        <v>24</v>
      </c>
      <c r="I31" s="32" t="s">
        <v>25</v>
      </c>
      <c r="J31" s="26" t="s">
        <v>31</v>
      </c>
      <c r="K31" s="32" t="s">
        <v>23</v>
      </c>
      <c r="L31" s="68"/>
      <c r="M31" s="30" t="s">
        <v>54</v>
      </c>
      <c r="N31" s="32" t="s">
        <v>56</v>
      </c>
      <c r="O31" s="69"/>
      <c r="P31" s="42"/>
      <c r="Q31" s="35">
        <v>0</v>
      </c>
      <c r="R31" s="35">
        <v>0</v>
      </c>
      <c r="S31" s="68"/>
      <c r="T31" s="68"/>
      <c r="U31" s="69"/>
      <c r="V31" s="69"/>
      <c r="W31" s="80"/>
      <c r="X31" s="44" t="s">
        <v>176</v>
      </c>
      <c r="Y31" s="83" t="s">
        <v>227</v>
      </c>
    </row>
    <row r="32" spans="1:25" ht="19.5" customHeight="1">
      <c r="A32" s="77"/>
      <c r="B32" s="17"/>
      <c r="C32" s="26">
        <v>53236</v>
      </c>
      <c r="D32" s="32"/>
      <c r="E32" s="17"/>
      <c r="F32" s="68"/>
      <c r="G32" s="68"/>
      <c r="H32" s="68"/>
      <c r="I32" s="68"/>
      <c r="J32" s="26" t="s">
        <v>31</v>
      </c>
      <c r="K32" s="68"/>
      <c r="L32" s="32"/>
      <c r="M32" s="36"/>
      <c r="N32" s="32"/>
      <c r="O32" s="69"/>
      <c r="P32" s="42"/>
      <c r="Q32" s="69"/>
      <c r="R32" s="69"/>
      <c r="S32" s="68"/>
      <c r="T32" s="68"/>
      <c r="U32" s="35"/>
      <c r="V32" s="35"/>
      <c r="W32" s="80"/>
      <c r="X32" s="17"/>
      <c r="Y32" s="85"/>
    </row>
    <row r="33" spans="1:25" ht="26.25" customHeight="1">
      <c r="A33" s="77">
        <v>20</v>
      </c>
      <c r="B33" s="44" t="s">
        <v>23</v>
      </c>
      <c r="C33" s="26">
        <v>241479</v>
      </c>
      <c r="D33" s="68"/>
      <c r="E33" s="32">
        <v>18</v>
      </c>
      <c r="F33" s="33">
        <v>0.6180555555555556</v>
      </c>
      <c r="G33" s="32">
        <v>1989</v>
      </c>
      <c r="H33" s="32" t="s">
        <v>24</v>
      </c>
      <c r="I33" s="32" t="s">
        <v>25</v>
      </c>
      <c r="J33" s="26" t="s">
        <v>31</v>
      </c>
      <c r="K33" s="32" t="s">
        <v>23</v>
      </c>
      <c r="L33" s="68"/>
      <c r="M33" s="32" t="s">
        <v>57</v>
      </c>
      <c r="N33" s="26"/>
      <c r="O33" s="42"/>
      <c r="P33" s="69"/>
      <c r="Q33" s="35">
        <v>0</v>
      </c>
      <c r="R33" s="35">
        <v>0</v>
      </c>
      <c r="S33" s="68"/>
      <c r="T33" s="68"/>
      <c r="U33" s="69"/>
      <c r="V33" s="69"/>
      <c r="W33" s="80"/>
      <c r="X33" s="44" t="s">
        <v>193</v>
      </c>
      <c r="Y33" s="67" t="s">
        <v>216</v>
      </c>
    </row>
    <row r="34" spans="1:25" ht="29.25" customHeight="1">
      <c r="A34" s="77"/>
      <c r="B34" s="17"/>
      <c r="C34" s="26">
        <v>69200</v>
      </c>
      <c r="D34" s="68"/>
      <c r="E34" s="68"/>
      <c r="F34" s="32"/>
      <c r="G34" s="68"/>
      <c r="H34" s="68"/>
      <c r="I34" s="68"/>
      <c r="J34" s="26" t="s">
        <v>31</v>
      </c>
      <c r="K34" s="68"/>
      <c r="L34" s="68"/>
      <c r="M34" s="68"/>
      <c r="N34" s="26"/>
      <c r="O34" s="69"/>
      <c r="P34" s="42"/>
      <c r="Q34" s="35"/>
      <c r="R34" s="35"/>
      <c r="S34" s="68"/>
      <c r="T34" s="68"/>
      <c r="U34" s="69"/>
      <c r="V34" s="69"/>
      <c r="W34" s="80"/>
      <c r="X34" s="44"/>
      <c r="Y34" s="71"/>
    </row>
    <row r="35" spans="1:25" ht="67.5">
      <c r="A35" s="74">
        <v>21</v>
      </c>
      <c r="B35" s="43" t="s">
        <v>23</v>
      </c>
      <c r="C35" s="26">
        <v>262980</v>
      </c>
      <c r="D35" s="68"/>
      <c r="E35" s="26">
        <v>14</v>
      </c>
      <c r="F35" s="29">
        <v>0.22569444444444445</v>
      </c>
      <c r="G35" s="26">
        <v>1989</v>
      </c>
      <c r="H35" s="26" t="s">
        <v>24</v>
      </c>
      <c r="I35" s="26" t="s">
        <v>25</v>
      </c>
      <c r="J35" s="26" t="s">
        <v>31</v>
      </c>
      <c r="K35" s="26" t="s">
        <v>23</v>
      </c>
      <c r="L35" s="68"/>
      <c r="M35" s="26" t="s">
        <v>59</v>
      </c>
      <c r="N35" s="26"/>
      <c r="O35" s="42"/>
      <c r="P35" s="69"/>
      <c r="Q35" s="27">
        <v>0</v>
      </c>
      <c r="R35" s="27">
        <v>0</v>
      </c>
      <c r="S35" s="68"/>
      <c r="T35" s="42"/>
      <c r="U35" s="69"/>
      <c r="V35" s="42"/>
      <c r="W35" s="49" t="s">
        <v>195</v>
      </c>
      <c r="X35" s="43" t="s">
        <v>194</v>
      </c>
      <c r="Y35" s="86" t="s">
        <v>218</v>
      </c>
    </row>
    <row r="36" spans="1:25" ht="22.5">
      <c r="A36" s="74">
        <v>22</v>
      </c>
      <c r="B36" s="43" t="s">
        <v>23</v>
      </c>
      <c r="C36" s="26" t="s">
        <v>55</v>
      </c>
      <c r="D36" s="68"/>
      <c r="E36" s="26">
        <v>31</v>
      </c>
      <c r="F36" s="29">
        <v>0.38125</v>
      </c>
      <c r="G36" s="26">
        <v>1992</v>
      </c>
      <c r="H36" s="26" t="s">
        <v>24</v>
      </c>
      <c r="I36" s="26" t="s">
        <v>25</v>
      </c>
      <c r="J36" s="26" t="s">
        <v>37</v>
      </c>
      <c r="K36" s="26" t="s">
        <v>23</v>
      </c>
      <c r="L36" s="68"/>
      <c r="M36" s="26" t="s">
        <v>61</v>
      </c>
      <c r="N36" s="26"/>
      <c r="O36" s="69"/>
      <c r="P36" s="42"/>
      <c r="Q36" s="27">
        <v>0</v>
      </c>
      <c r="R36" s="27">
        <v>0</v>
      </c>
      <c r="S36" s="68"/>
      <c r="T36" s="68"/>
      <c r="U36" s="69"/>
      <c r="V36" s="69"/>
      <c r="W36" s="49"/>
      <c r="X36" s="43" t="s">
        <v>196</v>
      </c>
      <c r="Y36" s="86" t="s">
        <v>219</v>
      </c>
    </row>
    <row r="37" spans="1:25" ht="23.25" customHeight="1">
      <c r="A37" s="77">
        <v>23</v>
      </c>
      <c r="B37" s="44" t="s">
        <v>23</v>
      </c>
      <c r="C37" s="26">
        <v>53704</v>
      </c>
      <c r="D37" s="68"/>
      <c r="E37" s="32">
        <v>30</v>
      </c>
      <c r="F37" s="33">
        <v>0.15625</v>
      </c>
      <c r="G37" s="32">
        <v>1992</v>
      </c>
      <c r="H37" s="32" t="s">
        <v>24</v>
      </c>
      <c r="I37" s="32" t="s">
        <v>25</v>
      </c>
      <c r="J37" s="26" t="s">
        <v>37</v>
      </c>
      <c r="K37" s="32" t="s">
        <v>23</v>
      </c>
      <c r="L37" s="68"/>
      <c r="M37" s="32" t="s">
        <v>63</v>
      </c>
      <c r="N37" s="26"/>
      <c r="O37" s="69"/>
      <c r="P37" s="42"/>
      <c r="Q37" s="35">
        <v>0</v>
      </c>
      <c r="R37" s="35">
        <v>0</v>
      </c>
      <c r="S37" s="68"/>
      <c r="T37" s="68"/>
      <c r="U37" s="69"/>
      <c r="V37" s="69"/>
      <c r="W37" s="45"/>
      <c r="X37" s="43" t="s">
        <v>197</v>
      </c>
      <c r="Y37" s="67" t="s">
        <v>228</v>
      </c>
    </row>
    <row r="38" spans="1:25" ht="12.75">
      <c r="A38" s="77"/>
      <c r="B38" s="17"/>
      <c r="C38" s="26" t="s">
        <v>64</v>
      </c>
      <c r="D38" s="68"/>
      <c r="E38" s="32"/>
      <c r="F38" s="68"/>
      <c r="G38" s="32"/>
      <c r="H38" s="32"/>
      <c r="I38" s="32"/>
      <c r="J38" s="32"/>
      <c r="K38" s="32"/>
      <c r="L38" s="68"/>
      <c r="M38" s="32"/>
      <c r="N38" s="26"/>
      <c r="O38" s="69"/>
      <c r="P38" s="42"/>
      <c r="Q38" s="35"/>
      <c r="R38" s="35"/>
      <c r="S38" s="68"/>
      <c r="T38" s="68"/>
      <c r="U38" s="69"/>
      <c r="V38" s="69"/>
      <c r="W38" s="45"/>
      <c r="X38" s="43"/>
      <c r="Y38" s="87"/>
    </row>
    <row r="39" spans="1:25" ht="33.75">
      <c r="A39" s="74">
        <v>24</v>
      </c>
      <c r="B39" s="43" t="s">
        <v>23</v>
      </c>
      <c r="C39" s="26">
        <v>53216</v>
      </c>
      <c r="D39" s="68"/>
      <c r="E39" s="26">
        <v>21</v>
      </c>
      <c r="F39" s="26"/>
      <c r="G39" s="26">
        <v>1994</v>
      </c>
      <c r="H39" s="26" t="s">
        <v>24</v>
      </c>
      <c r="I39" s="26" t="s">
        <v>25</v>
      </c>
      <c r="J39" s="68"/>
      <c r="K39" s="26" t="s">
        <v>23</v>
      </c>
      <c r="L39" s="68"/>
      <c r="M39" s="26" t="s">
        <v>66</v>
      </c>
      <c r="N39" s="26"/>
      <c r="O39" s="69"/>
      <c r="P39" s="42"/>
      <c r="Q39" s="27">
        <v>0</v>
      </c>
      <c r="R39" s="27">
        <v>0</v>
      </c>
      <c r="S39" s="68"/>
      <c r="T39" s="68"/>
      <c r="U39" s="69"/>
      <c r="V39" s="69"/>
      <c r="W39" s="45"/>
      <c r="X39" s="43" t="s">
        <v>198</v>
      </c>
      <c r="Y39" s="86" t="s">
        <v>220</v>
      </c>
    </row>
    <row r="40" spans="1:25" ht="45">
      <c r="A40" s="74">
        <v>25</v>
      </c>
      <c r="B40" s="43" t="s">
        <v>23</v>
      </c>
      <c r="C40" s="26" t="s">
        <v>58</v>
      </c>
      <c r="D40" s="68"/>
      <c r="E40" s="26">
        <v>20</v>
      </c>
      <c r="F40" s="29">
        <v>0.3958333333333333</v>
      </c>
      <c r="G40" s="26">
        <v>1996</v>
      </c>
      <c r="H40" s="26" t="s">
        <v>24</v>
      </c>
      <c r="I40" s="26" t="s">
        <v>25</v>
      </c>
      <c r="J40" s="84"/>
      <c r="K40" s="26" t="s">
        <v>23</v>
      </c>
      <c r="L40" s="68"/>
      <c r="M40" s="26" t="s">
        <v>68</v>
      </c>
      <c r="N40" s="26"/>
      <c r="O40" s="69"/>
      <c r="P40" s="42"/>
      <c r="Q40" s="27">
        <v>0</v>
      </c>
      <c r="R40" s="27">
        <v>1</v>
      </c>
      <c r="S40" s="68"/>
      <c r="T40" s="32"/>
      <c r="U40" s="35"/>
      <c r="V40" s="35"/>
      <c r="W40" s="45"/>
      <c r="X40" s="43" t="s">
        <v>199</v>
      </c>
      <c r="Y40" s="88" t="s">
        <v>221</v>
      </c>
    </row>
    <row r="41" spans="1:25" ht="28.5" customHeight="1">
      <c r="A41" s="74">
        <v>26</v>
      </c>
      <c r="B41" s="43" t="s">
        <v>23</v>
      </c>
      <c r="C41" s="26">
        <v>57871</v>
      </c>
      <c r="D41" s="32"/>
      <c r="E41" s="26">
        <v>1</v>
      </c>
      <c r="F41" s="29">
        <v>0.9340277777777778</v>
      </c>
      <c r="G41" s="26">
        <v>2000</v>
      </c>
      <c r="H41" s="26" t="s">
        <v>24</v>
      </c>
      <c r="I41" s="26" t="s">
        <v>25</v>
      </c>
      <c r="J41" s="68"/>
      <c r="K41" s="26" t="s">
        <v>23</v>
      </c>
      <c r="L41" s="32"/>
      <c r="M41" s="26" t="s">
        <v>29</v>
      </c>
      <c r="N41" s="26"/>
      <c r="O41" s="69"/>
      <c r="P41" s="42"/>
      <c r="Q41" s="27">
        <v>0</v>
      </c>
      <c r="R41" s="27">
        <v>0</v>
      </c>
      <c r="S41" s="68"/>
      <c r="T41" s="32"/>
      <c r="U41" s="35"/>
      <c r="V41" s="35"/>
      <c r="W41" s="45"/>
      <c r="X41" s="43" t="s">
        <v>200</v>
      </c>
      <c r="Y41" s="67" t="s">
        <v>222</v>
      </c>
    </row>
    <row r="42" spans="1:25" ht="90">
      <c r="A42" s="98"/>
      <c r="B42" s="100" t="s">
        <v>211</v>
      </c>
      <c r="C42" s="101"/>
      <c r="D42" s="101"/>
      <c r="E42" s="101"/>
      <c r="F42" s="41"/>
      <c r="G42" s="41"/>
      <c r="H42" s="41"/>
      <c r="I42" s="41"/>
      <c r="J42" s="41"/>
      <c r="K42" s="41"/>
      <c r="L42" s="41"/>
      <c r="M42" s="41"/>
      <c r="N42" s="41"/>
      <c r="O42" s="102" t="s">
        <v>201</v>
      </c>
      <c r="P42" s="102" t="s">
        <v>202</v>
      </c>
      <c r="Q42" s="103" t="s">
        <v>203</v>
      </c>
      <c r="R42" s="103" t="s">
        <v>204</v>
      </c>
      <c r="S42" s="32"/>
      <c r="T42" s="32"/>
      <c r="U42" s="103" t="s">
        <v>205</v>
      </c>
      <c r="V42" s="103" t="s">
        <v>206</v>
      </c>
      <c r="W42" s="103" t="s">
        <v>207</v>
      </c>
      <c r="X42" s="43"/>
      <c r="Y42" s="89"/>
    </row>
    <row r="43" spans="1:25" ht="12.75">
      <c r="A43" s="99"/>
      <c r="B43" s="97">
        <v>26</v>
      </c>
      <c r="C43" s="97"/>
      <c r="D43" s="97"/>
      <c r="E43" s="90"/>
      <c r="F43" s="41"/>
      <c r="G43" s="41"/>
      <c r="H43" s="41"/>
      <c r="I43" s="41"/>
      <c r="J43" s="41"/>
      <c r="K43" s="41"/>
      <c r="L43" s="41"/>
      <c r="M43" s="41"/>
      <c r="N43" s="41"/>
      <c r="O43" s="104">
        <f>SUM(O5:O41)</f>
        <v>1935250</v>
      </c>
      <c r="P43" s="104">
        <f>SUM(P5:P41)</f>
        <v>954449</v>
      </c>
      <c r="Q43" s="105">
        <f>SUM(Q5:Q41)</f>
        <v>0</v>
      </c>
      <c r="R43" s="105">
        <f>SUM(Q5:R41)</f>
        <v>1</v>
      </c>
      <c r="S43" s="32"/>
      <c r="T43" s="32"/>
      <c r="U43" s="106">
        <f>SUM(U5:U41)</f>
        <v>13</v>
      </c>
      <c r="V43" s="106">
        <f>SUM(V5:V41)</f>
        <v>89</v>
      </c>
      <c r="W43" s="97">
        <v>6</v>
      </c>
      <c r="X43" s="43"/>
      <c r="Y43" s="89"/>
    </row>
    <row r="44" spans="1:25" ht="12.75">
      <c r="A44" s="108" t="s">
        <v>233</v>
      </c>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10"/>
    </row>
    <row r="45" spans="1:25" ht="12.75">
      <c r="A45" s="91"/>
      <c r="B45" s="92"/>
      <c r="C45" s="92"/>
      <c r="D45" s="92"/>
      <c r="E45" s="92"/>
      <c r="F45" s="92"/>
      <c r="G45" s="92"/>
      <c r="H45" s="92"/>
      <c r="I45" s="92"/>
      <c r="J45" s="92"/>
      <c r="K45" s="92"/>
      <c r="L45" s="92"/>
      <c r="M45" s="92"/>
      <c r="N45" s="92"/>
      <c r="O45" s="92"/>
      <c r="P45" s="92"/>
      <c r="Q45" s="92"/>
      <c r="R45" s="92"/>
      <c r="S45" s="92"/>
      <c r="T45" s="92"/>
      <c r="U45" s="92"/>
      <c r="V45" s="92"/>
      <c r="W45" s="92"/>
      <c r="X45" s="92"/>
      <c r="Y45" s="93"/>
    </row>
    <row r="46" spans="1:25" ht="13.5" thickBot="1">
      <c r="A46" s="94"/>
      <c r="B46" s="95"/>
      <c r="C46" s="95"/>
      <c r="D46" s="95"/>
      <c r="E46" s="95"/>
      <c r="F46" s="95"/>
      <c r="G46" s="95"/>
      <c r="H46" s="95"/>
      <c r="I46" s="95"/>
      <c r="J46" s="95"/>
      <c r="K46" s="95"/>
      <c r="L46" s="95"/>
      <c r="M46" s="95"/>
      <c r="N46" s="95"/>
      <c r="O46" s="95"/>
      <c r="P46" s="95"/>
      <c r="Q46" s="95"/>
      <c r="R46" s="95"/>
      <c r="S46" s="95"/>
      <c r="T46" s="95"/>
      <c r="U46" s="95"/>
      <c r="V46" s="95"/>
      <c r="W46" s="95"/>
      <c r="X46" s="95"/>
      <c r="Y46" s="96"/>
    </row>
    <row r="47" spans="1:25" ht="13.5" thickTop="1">
      <c r="A47" s="39"/>
      <c r="C47" s="39"/>
      <c r="D47" s="39"/>
      <c r="E47" s="39"/>
      <c r="F47" s="39"/>
      <c r="G47" s="39"/>
      <c r="H47" s="39"/>
      <c r="I47" s="39"/>
      <c r="J47" s="39"/>
      <c r="K47" s="39"/>
      <c r="M47" s="39"/>
      <c r="N47" s="39"/>
      <c r="O47" s="39"/>
      <c r="P47" s="39"/>
      <c r="Q47" s="39"/>
      <c r="R47" s="39"/>
      <c r="S47" s="39"/>
      <c r="T47" s="39"/>
      <c r="U47" s="39"/>
      <c r="V47" s="39"/>
      <c r="W47" s="47"/>
      <c r="X47" s="39"/>
      <c r="Y47" s="39"/>
    </row>
    <row r="48" spans="1:25" ht="12.75">
      <c r="A48" s="117" t="s">
        <v>21</v>
      </c>
      <c r="C48" s="39"/>
      <c r="D48" s="39"/>
      <c r="E48" s="39"/>
      <c r="F48" s="39"/>
      <c r="G48" s="39"/>
      <c r="H48" s="39"/>
      <c r="I48" s="39"/>
      <c r="J48" s="39"/>
      <c r="K48" s="39"/>
      <c r="M48" s="39"/>
      <c r="N48" s="39"/>
      <c r="O48" s="39"/>
      <c r="P48" s="39"/>
      <c r="Q48" s="39"/>
      <c r="R48" s="39"/>
      <c r="S48" s="39"/>
      <c r="T48" s="39"/>
      <c r="U48" s="39"/>
      <c r="V48" s="39"/>
      <c r="W48" s="47"/>
      <c r="X48" s="39"/>
      <c r="Y48" s="39"/>
    </row>
    <row r="49" spans="1:25" ht="12.75">
      <c r="A49" s="121" t="s">
        <v>21</v>
      </c>
      <c r="C49" s="39"/>
      <c r="D49" s="39"/>
      <c r="E49" s="39"/>
      <c r="F49" s="39"/>
      <c r="G49" s="39"/>
      <c r="H49" s="39"/>
      <c r="I49" s="39"/>
      <c r="J49" s="39"/>
      <c r="K49" s="39"/>
      <c r="M49" s="39"/>
      <c r="N49" s="39"/>
      <c r="O49" s="39"/>
      <c r="P49" s="39"/>
      <c r="Q49" s="39"/>
      <c r="R49" s="39"/>
      <c r="S49" s="39"/>
      <c r="T49" s="39"/>
      <c r="U49" s="39"/>
      <c r="V49" s="39"/>
      <c r="W49" s="47"/>
      <c r="X49" s="39"/>
      <c r="Y49" s="39"/>
    </row>
    <row r="50" spans="1:25" ht="12.75">
      <c r="A50" s="121" t="s">
        <v>21</v>
      </c>
      <c r="C50" s="39"/>
      <c r="D50" s="39"/>
      <c r="E50" s="39"/>
      <c r="F50" s="39"/>
      <c r="G50" s="39"/>
      <c r="H50" s="39"/>
      <c r="I50" s="39"/>
      <c r="J50" s="39"/>
      <c r="K50" s="39"/>
      <c r="M50" s="39"/>
      <c r="N50" s="39"/>
      <c r="O50" s="39"/>
      <c r="P50" s="39"/>
      <c r="Q50" s="39"/>
      <c r="R50" s="39"/>
      <c r="S50" s="39"/>
      <c r="T50" s="39"/>
      <c r="U50" s="39"/>
      <c r="V50" s="39"/>
      <c r="W50" s="47"/>
      <c r="X50" s="39"/>
      <c r="Y50" s="39"/>
    </row>
    <row r="51" spans="1:25" ht="12.75">
      <c r="A51" s="117" t="s">
        <v>21</v>
      </c>
      <c r="C51" s="39"/>
      <c r="D51" s="39"/>
      <c r="E51" s="39"/>
      <c r="F51" s="39"/>
      <c r="G51" s="39"/>
      <c r="H51" s="39"/>
      <c r="I51" s="39"/>
      <c r="J51" s="39"/>
      <c r="K51" s="39"/>
      <c r="M51" s="39"/>
      <c r="N51" s="39"/>
      <c r="O51" s="39"/>
      <c r="P51" s="39"/>
      <c r="Q51" s="39"/>
      <c r="R51" s="39"/>
      <c r="S51" s="39"/>
      <c r="T51" s="39"/>
      <c r="U51" s="39"/>
      <c r="V51" s="39"/>
      <c r="W51" s="47"/>
      <c r="X51" s="39"/>
      <c r="Y51" s="39"/>
    </row>
    <row r="52" ht="12.75">
      <c r="A52" s="121" t="s">
        <v>21</v>
      </c>
    </row>
    <row r="53" ht="12.75">
      <c r="A53" s="117" t="s">
        <v>21</v>
      </c>
    </row>
    <row r="54" ht="12.75">
      <c r="A54" s="121" t="s">
        <v>21</v>
      </c>
    </row>
    <row r="55" ht="12.75">
      <c r="A55" s="121" t="s">
        <v>21</v>
      </c>
    </row>
    <row r="56" ht="12.75">
      <c r="A56" s="121" t="s">
        <v>21</v>
      </c>
    </row>
    <row r="57" ht="12.75">
      <c r="A57" s="117" t="s">
        <v>21</v>
      </c>
    </row>
    <row r="58" ht="12.75">
      <c r="A58" s="121" t="s">
        <v>21</v>
      </c>
    </row>
    <row r="59" ht="12.75">
      <c r="A59" s="117" t="s">
        <v>21</v>
      </c>
    </row>
    <row r="60" ht="12.75">
      <c r="A60" s="117" t="s">
        <v>21</v>
      </c>
    </row>
    <row r="61" ht="12.75">
      <c r="A61" s="117" t="s">
        <v>21</v>
      </c>
    </row>
    <row r="62" ht="12.75">
      <c r="A62" s="121" t="s">
        <v>21</v>
      </c>
    </row>
    <row r="63" ht="12.75">
      <c r="A63" s="121" t="s">
        <v>21</v>
      </c>
    </row>
    <row r="64" ht="12.75">
      <c r="A64" s="117" t="s">
        <v>21</v>
      </c>
    </row>
    <row r="65" ht="12.75">
      <c r="A65" s="117" t="s">
        <v>21</v>
      </c>
    </row>
    <row r="66" ht="12.75">
      <c r="A66" s="117" t="s">
        <v>21</v>
      </c>
    </row>
    <row r="67" ht="12.75">
      <c r="A67" s="121" t="s">
        <v>21</v>
      </c>
    </row>
    <row r="68" ht="12.75">
      <c r="A68" s="121" t="s">
        <v>21</v>
      </c>
    </row>
    <row r="69" ht="12.75">
      <c r="A69" s="117" t="s">
        <v>35</v>
      </c>
    </row>
    <row r="70" ht="12.75">
      <c r="A70" s="117" t="s">
        <v>35</v>
      </c>
    </row>
    <row r="71" ht="12.75">
      <c r="A71" s="121" t="s">
        <v>35</v>
      </c>
    </row>
    <row r="72" ht="12.75">
      <c r="A72" s="121" t="s">
        <v>35</v>
      </c>
    </row>
    <row r="73" ht="12.75">
      <c r="A73" s="121" t="s">
        <v>35</v>
      </c>
    </row>
    <row r="74" ht="12.75">
      <c r="A74" s="118"/>
    </row>
    <row r="75" ht="12.75">
      <c r="A75" s="117"/>
    </row>
    <row r="76" ht="12.75">
      <c r="A76" s="118"/>
    </row>
    <row r="77" ht="12.75">
      <c r="A77" s="118"/>
    </row>
    <row r="78" ht="12.75">
      <c r="A78" s="118"/>
    </row>
    <row r="79" ht="12.75">
      <c r="A79" s="118"/>
    </row>
    <row r="80" ht="12.75">
      <c r="A80" s="118"/>
    </row>
    <row r="81" ht="12.75">
      <c r="A81" s="118"/>
    </row>
    <row r="82" ht="12.75">
      <c r="A82" s="118"/>
    </row>
    <row r="83" ht="12.75">
      <c r="A83" s="118"/>
    </row>
    <row r="84" ht="12.75">
      <c r="A84" s="117"/>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F42"/>
  <sheetViews>
    <sheetView workbookViewId="0" topLeftCell="A4">
      <selection activeCell="F18" sqref="F18"/>
    </sheetView>
  </sheetViews>
  <sheetFormatPr defaultColWidth="9.140625" defaultRowHeight="12.75"/>
  <sheetData>
    <row r="1" spans="2:5" ht="12.75">
      <c r="B1" s="400" t="s">
        <v>94</v>
      </c>
      <c r="C1" s="403"/>
      <c r="D1" s="403"/>
      <c r="E1" s="403"/>
    </row>
    <row r="2" spans="2:5" ht="12.75">
      <c r="B2" s="403"/>
      <c r="C2" s="403"/>
      <c r="D2" s="403"/>
      <c r="E2" s="403"/>
    </row>
    <row r="3" spans="2:5" ht="12.75">
      <c r="B3" s="403"/>
      <c r="C3" s="403"/>
      <c r="D3" s="403"/>
      <c r="E3" s="403"/>
    </row>
    <row r="4" spans="2:6" ht="12.75">
      <c r="B4" t="s">
        <v>26</v>
      </c>
      <c r="C4" t="s">
        <v>30</v>
      </c>
      <c r="D4" t="s">
        <v>31</v>
      </c>
      <c r="E4" t="s">
        <v>37</v>
      </c>
      <c r="F4" t="s">
        <v>76</v>
      </c>
    </row>
    <row r="5" spans="1:6" ht="12.75">
      <c r="A5" t="s">
        <v>238</v>
      </c>
      <c r="B5">
        <v>7</v>
      </c>
      <c r="C5">
        <v>23</v>
      </c>
      <c r="D5">
        <v>5</v>
      </c>
      <c r="E5">
        <v>2</v>
      </c>
      <c r="F5">
        <f>SUM(B5:E5)</f>
        <v>37</v>
      </c>
    </row>
    <row r="6" spans="1:6" ht="12.75">
      <c r="A6" t="s">
        <v>239</v>
      </c>
      <c r="B6">
        <v>6</v>
      </c>
      <c r="C6">
        <v>13</v>
      </c>
      <c r="F6">
        <f>SUM(B6:E6)</f>
        <v>19</v>
      </c>
    </row>
    <row r="7" spans="1:6" ht="12.75">
      <c r="A7" t="s">
        <v>240</v>
      </c>
      <c r="B7">
        <v>3</v>
      </c>
      <c r="C7">
        <v>13</v>
      </c>
      <c r="D7">
        <v>1</v>
      </c>
      <c r="E7">
        <v>10</v>
      </c>
      <c r="F7">
        <f>SUM(B7:E7)</f>
        <v>27</v>
      </c>
    </row>
    <row r="8" spans="1:6" ht="12.75">
      <c r="A8" t="s">
        <v>76</v>
      </c>
      <c r="B8">
        <f>SUM(B5:B7)</f>
        <v>16</v>
      </c>
      <c r="C8">
        <f>SUM(C5:C7)</f>
        <v>49</v>
      </c>
      <c r="D8">
        <f>SUM(D5:D7)</f>
        <v>6</v>
      </c>
      <c r="E8">
        <f>SUM(E5:E7)</f>
        <v>12</v>
      </c>
      <c r="F8">
        <f>SUM(F5:F7)</f>
        <v>83</v>
      </c>
    </row>
    <row r="9" spans="2:6" ht="12.75">
      <c r="B9" s="181">
        <f>B8/79</f>
        <v>0.20253164556962025</v>
      </c>
      <c r="C9" s="181">
        <f>C8/79</f>
        <v>0.620253164556962</v>
      </c>
      <c r="D9" s="181">
        <f>D8/79</f>
        <v>0.0759493670886076</v>
      </c>
      <c r="E9" s="181">
        <f>E8/79</f>
        <v>0.1518987341772152</v>
      </c>
      <c r="F9" s="181">
        <f>F8/79</f>
        <v>1.0506329113924051</v>
      </c>
    </row>
    <row r="10" spans="1:2" ht="12.75">
      <c r="A10" s="143" t="s">
        <v>26</v>
      </c>
      <c r="B10" s="156" t="s">
        <v>26</v>
      </c>
    </row>
    <row r="11" spans="1:2" ht="12.75">
      <c r="A11" s="143" t="s">
        <v>26</v>
      </c>
      <c r="B11" s="156" t="s">
        <v>26</v>
      </c>
    </row>
    <row r="12" spans="1:2" ht="12.75">
      <c r="A12" s="143" t="s">
        <v>26</v>
      </c>
      <c r="B12" s="156" t="s">
        <v>26</v>
      </c>
    </row>
    <row r="13" spans="1:2" ht="12.75">
      <c r="A13" s="129" t="s">
        <v>26</v>
      </c>
      <c r="B13" s="156" t="s">
        <v>30</v>
      </c>
    </row>
    <row r="14" spans="1:2" ht="12.75">
      <c r="A14" s="143" t="s">
        <v>26</v>
      </c>
      <c r="B14" s="156" t="s">
        <v>30</v>
      </c>
    </row>
    <row r="15" spans="1:2" ht="12.75">
      <c r="A15" s="143" t="s">
        <v>26</v>
      </c>
      <c r="B15" s="156" t="s">
        <v>30</v>
      </c>
    </row>
    <row r="16" spans="1:2" ht="12.75">
      <c r="A16" s="143" t="s">
        <v>30</v>
      </c>
      <c r="B16" s="156" t="s">
        <v>30</v>
      </c>
    </row>
    <row r="17" spans="1:2" ht="12.75">
      <c r="A17" s="143" t="s">
        <v>30</v>
      </c>
      <c r="B17" s="156" t="s">
        <v>30</v>
      </c>
    </row>
    <row r="18" spans="1:2" ht="12.75">
      <c r="A18" s="143" t="s">
        <v>30</v>
      </c>
      <c r="B18" s="156" t="s">
        <v>30</v>
      </c>
    </row>
    <row r="19" spans="1:2" ht="12.75">
      <c r="A19" s="143" t="s">
        <v>30</v>
      </c>
      <c r="B19" s="156" t="s">
        <v>30</v>
      </c>
    </row>
    <row r="20" spans="1:2" ht="12.75">
      <c r="A20" s="129" t="s">
        <v>30</v>
      </c>
      <c r="B20" s="156" t="s">
        <v>30</v>
      </c>
    </row>
    <row r="21" spans="1:2" ht="12.75">
      <c r="A21" s="143" t="s">
        <v>30</v>
      </c>
      <c r="B21" s="156" t="s">
        <v>30</v>
      </c>
    </row>
    <row r="22" spans="1:2" ht="12.75">
      <c r="A22" s="143" t="s">
        <v>30</v>
      </c>
      <c r="B22" s="156" t="s">
        <v>30</v>
      </c>
    </row>
    <row r="23" spans="1:2" ht="12.75">
      <c r="A23" s="129" t="s">
        <v>30</v>
      </c>
      <c r="B23" s="156" t="s">
        <v>30</v>
      </c>
    </row>
    <row r="24" spans="1:2" ht="12.75">
      <c r="A24" s="143" t="s">
        <v>30</v>
      </c>
      <c r="B24" s="156" t="s">
        <v>30</v>
      </c>
    </row>
    <row r="25" spans="1:2" ht="12.75">
      <c r="A25" s="129" t="s">
        <v>30</v>
      </c>
      <c r="B25" s="156" t="s">
        <v>30</v>
      </c>
    </row>
    <row r="26" spans="1:2" ht="12.75">
      <c r="A26" s="143" t="s">
        <v>30</v>
      </c>
      <c r="B26" s="156" t="s">
        <v>31</v>
      </c>
    </row>
    <row r="27" spans="1:2" ht="12.75">
      <c r="A27" s="143" t="s">
        <v>30</v>
      </c>
      <c r="B27" s="156" t="s">
        <v>37</v>
      </c>
    </row>
    <row r="28" spans="1:5" ht="12.75">
      <c r="A28" s="143" t="s">
        <v>30</v>
      </c>
      <c r="B28" s="156" t="s">
        <v>37</v>
      </c>
      <c r="E28" t="s">
        <v>244</v>
      </c>
    </row>
    <row r="29" spans="1:2" ht="12.75">
      <c r="A29" s="130"/>
      <c r="B29" s="156" t="s">
        <v>37</v>
      </c>
    </row>
    <row r="30" ht="12.75">
      <c r="B30" s="156" t="s">
        <v>37</v>
      </c>
    </row>
    <row r="31" ht="12.75">
      <c r="B31" s="156" t="s">
        <v>37</v>
      </c>
    </row>
    <row r="32" ht="12.75">
      <c r="B32" s="156" t="s">
        <v>37</v>
      </c>
    </row>
    <row r="33" ht="12.75">
      <c r="B33" s="156" t="s">
        <v>37</v>
      </c>
    </row>
    <row r="34" ht="12.75">
      <c r="B34" s="156" t="s">
        <v>37</v>
      </c>
    </row>
    <row r="35" ht="12.75">
      <c r="B35" s="156" t="s">
        <v>37</v>
      </c>
    </row>
    <row r="36" ht="12.75">
      <c r="B36" s="156" t="s">
        <v>37</v>
      </c>
    </row>
    <row r="37" ht="12.75">
      <c r="B37" s="156" t="s">
        <v>37</v>
      </c>
    </row>
    <row r="38" ht="12.75">
      <c r="B38" s="156"/>
    </row>
    <row r="39" ht="12.75">
      <c r="B39" s="156"/>
    </row>
    <row r="40" ht="12.75">
      <c r="B40" s="156"/>
    </row>
    <row r="41" ht="12.75">
      <c r="B41" s="156"/>
    </row>
    <row r="42" ht="12.75">
      <c r="B42" s="156"/>
    </row>
  </sheetData>
  <mergeCells count="1">
    <mergeCell ref="B1:E3"/>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H48"/>
  <sheetViews>
    <sheetView workbookViewId="0" topLeftCell="A1">
      <selection activeCell="I8" sqref="I8"/>
    </sheetView>
  </sheetViews>
  <sheetFormatPr defaultColWidth="9.140625" defaultRowHeight="12.75"/>
  <cols>
    <col min="1" max="1" width="5.421875" style="0" customWidth="1"/>
    <col min="2" max="2" width="5.8515625" style="0" customWidth="1"/>
    <col min="4" max="4" width="19.00390625" style="0" customWidth="1"/>
    <col min="5" max="5" width="16.421875" style="0" customWidth="1"/>
    <col min="6" max="7" width="18.00390625" style="0" customWidth="1"/>
  </cols>
  <sheetData>
    <row r="1" spans="4:7" ht="12.75">
      <c r="D1" s="400" t="s">
        <v>113</v>
      </c>
      <c r="E1" s="400"/>
      <c r="F1" s="400"/>
      <c r="G1" s="400"/>
    </row>
    <row r="2" spans="4:8" ht="12.75">
      <c r="D2" s="400"/>
      <c r="E2" s="400"/>
      <c r="F2" s="400"/>
      <c r="G2" s="400"/>
      <c r="H2" t="s">
        <v>96</v>
      </c>
    </row>
    <row r="3" spans="1:7" ht="56.25" customHeight="1">
      <c r="A3" s="1" t="s">
        <v>20</v>
      </c>
      <c r="B3" s="1" t="s">
        <v>22</v>
      </c>
      <c r="D3" s="8" t="s">
        <v>102</v>
      </c>
      <c r="E3" s="8" t="s">
        <v>97</v>
      </c>
      <c r="F3" s="8" t="s">
        <v>98</v>
      </c>
      <c r="G3" s="8" t="s">
        <v>99</v>
      </c>
    </row>
    <row r="4" spans="1:7" ht="12.75">
      <c r="A4" s="2" t="s">
        <v>21</v>
      </c>
      <c r="B4" s="2" t="s">
        <v>21</v>
      </c>
      <c r="C4" t="s">
        <v>238</v>
      </c>
      <c r="D4">
        <v>19</v>
      </c>
      <c r="E4">
        <v>5</v>
      </c>
      <c r="F4">
        <v>89</v>
      </c>
      <c r="G4">
        <v>13</v>
      </c>
    </row>
    <row r="5" spans="1:7" ht="12.75">
      <c r="A5" s="5">
        <v>0</v>
      </c>
      <c r="B5" s="5">
        <v>0</v>
      </c>
      <c r="C5" t="s">
        <v>239</v>
      </c>
      <c r="D5">
        <v>11</v>
      </c>
      <c r="E5">
        <v>1</v>
      </c>
      <c r="F5">
        <v>22</v>
      </c>
      <c r="G5">
        <v>2</v>
      </c>
    </row>
    <row r="6" spans="1:7" ht="12.75">
      <c r="A6" s="5">
        <v>0</v>
      </c>
      <c r="B6" s="5">
        <v>0</v>
      </c>
      <c r="C6" t="s">
        <v>240</v>
      </c>
      <c r="D6">
        <v>18</v>
      </c>
      <c r="E6">
        <v>5</v>
      </c>
      <c r="F6">
        <v>145</v>
      </c>
      <c r="G6">
        <v>7</v>
      </c>
    </row>
    <row r="7" spans="1:7" ht="12.75">
      <c r="A7" s="5">
        <v>0</v>
      </c>
      <c r="B7" s="5">
        <v>0</v>
      </c>
      <c r="C7" t="s">
        <v>76</v>
      </c>
      <c r="D7">
        <f>SUM(D4:D6)</f>
        <v>48</v>
      </c>
      <c r="E7">
        <f>SUM(E4:E6)</f>
        <v>11</v>
      </c>
      <c r="F7">
        <f>SUM(F4:F6)</f>
        <v>256</v>
      </c>
      <c r="G7">
        <f>SUM(G4:G6)</f>
        <v>22</v>
      </c>
    </row>
    <row r="8" spans="1:5" ht="12.75">
      <c r="A8" s="5">
        <v>0</v>
      </c>
      <c r="B8" s="5">
        <v>0</v>
      </c>
      <c r="D8" s="156">
        <v>0</v>
      </c>
      <c r="E8" s="156">
        <v>0</v>
      </c>
    </row>
    <row r="9" spans="1:5" ht="12.75">
      <c r="A9" s="5">
        <v>0</v>
      </c>
      <c r="B9" s="5">
        <v>0</v>
      </c>
      <c r="D9" s="156">
        <v>0</v>
      </c>
      <c r="E9" s="147">
        <v>0</v>
      </c>
    </row>
    <row r="10" spans="1:5" ht="12.75">
      <c r="A10" s="5">
        <v>0</v>
      </c>
      <c r="B10" s="5">
        <v>0</v>
      </c>
      <c r="D10" s="156">
        <v>0</v>
      </c>
      <c r="E10" s="156">
        <v>0</v>
      </c>
    </row>
    <row r="11" spans="1:5" ht="12.75">
      <c r="A11" s="5">
        <v>0</v>
      </c>
      <c r="B11" s="5">
        <v>0</v>
      </c>
      <c r="D11" s="156">
        <v>0</v>
      </c>
      <c r="E11" s="156">
        <v>0</v>
      </c>
    </row>
    <row r="12" spans="1:5" ht="12.75">
      <c r="A12" s="5">
        <v>0</v>
      </c>
      <c r="B12" s="5">
        <v>0</v>
      </c>
      <c r="D12" s="156">
        <v>0</v>
      </c>
      <c r="E12" s="156">
        <v>0</v>
      </c>
    </row>
    <row r="13" spans="1:5" ht="12.75">
      <c r="A13" s="5">
        <v>0</v>
      </c>
      <c r="B13" s="5">
        <v>0</v>
      </c>
      <c r="D13" s="156">
        <v>0</v>
      </c>
      <c r="E13" s="156">
        <v>0</v>
      </c>
    </row>
    <row r="14" spans="1:5" ht="12.75">
      <c r="A14" s="5">
        <v>0</v>
      </c>
      <c r="B14" s="5">
        <v>0</v>
      </c>
      <c r="D14" s="156">
        <v>0</v>
      </c>
      <c r="E14" s="156">
        <v>0</v>
      </c>
    </row>
    <row r="15" spans="1:5" ht="12.75">
      <c r="A15" s="5">
        <v>0</v>
      </c>
      <c r="B15" s="5">
        <v>0</v>
      </c>
      <c r="D15" s="156">
        <v>0</v>
      </c>
      <c r="E15" s="149">
        <v>1</v>
      </c>
    </row>
    <row r="16" spans="1:5" ht="12.75">
      <c r="A16" s="5">
        <v>0</v>
      </c>
      <c r="B16" s="5">
        <v>0</v>
      </c>
      <c r="D16" s="156">
        <v>0</v>
      </c>
      <c r="E16" s="156">
        <v>1</v>
      </c>
    </row>
    <row r="17" spans="1:5" ht="12.75">
      <c r="A17" s="5">
        <v>0</v>
      </c>
      <c r="B17" s="5">
        <v>0</v>
      </c>
      <c r="D17" s="156">
        <v>0</v>
      </c>
      <c r="E17" s="156">
        <v>1</v>
      </c>
    </row>
    <row r="18" spans="1:5" ht="12.75">
      <c r="A18" s="5">
        <v>0</v>
      </c>
      <c r="B18" s="5">
        <v>0</v>
      </c>
      <c r="D18" s="156">
        <v>0</v>
      </c>
      <c r="E18" s="149">
        <v>2</v>
      </c>
    </row>
    <row r="19" spans="1:5" ht="12.75">
      <c r="A19" s="5">
        <v>0</v>
      </c>
      <c r="B19" s="5">
        <v>0</v>
      </c>
      <c r="D19" s="147">
        <v>1</v>
      </c>
      <c r="E19" s="156">
        <v>3</v>
      </c>
    </row>
    <row r="20" spans="1:5" ht="12.75">
      <c r="A20" s="5">
        <v>0</v>
      </c>
      <c r="B20" s="5">
        <v>0</v>
      </c>
      <c r="D20" s="156">
        <v>1</v>
      </c>
      <c r="E20" s="156">
        <v>4</v>
      </c>
    </row>
    <row r="21" spans="1:5" ht="12.75">
      <c r="A21" s="5">
        <v>0</v>
      </c>
      <c r="B21" s="5">
        <v>1</v>
      </c>
      <c r="D21" s="156">
        <v>1</v>
      </c>
      <c r="E21" s="156">
        <v>4</v>
      </c>
    </row>
    <row r="22" spans="1:5" ht="12.75">
      <c r="A22" s="5">
        <v>0</v>
      </c>
      <c r="B22" s="5">
        <v>1</v>
      </c>
      <c r="D22" s="156">
        <v>2</v>
      </c>
      <c r="E22" s="156">
        <v>5</v>
      </c>
    </row>
    <row r="23" spans="1:5" ht="12.75">
      <c r="A23" s="5">
        <v>0</v>
      </c>
      <c r="B23" s="5">
        <v>1</v>
      </c>
      <c r="D23" s="156">
        <v>2</v>
      </c>
      <c r="E23" s="156">
        <v>6</v>
      </c>
    </row>
    <row r="24" spans="1:5" ht="12.75">
      <c r="A24" s="5">
        <v>0</v>
      </c>
      <c r="B24" s="5">
        <v>1</v>
      </c>
      <c r="D24" s="149">
        <f>SUM(D8:D23)</f>
        <v>7</v>
      </c>
      <c r="E24" s="156">
        <v>6</v>
      </c>
    </row>
    <row r="25" spans="1:5" ht="12.75">
      <c r="A25" s="5">
        <v>0</v>
      </c>
      <c r="B25" s="5">
        <v>1</v>
      </c>
      <c r="D25" s="149"/>
      <c r="E25" s="156">
        <v>7</v>
      </c>
    </row>
    <row r="26" spans="1:5" ht="12.75">
      <c r="A26" s="5">
        <v>0</v>
      </c>
      <c r="B26" s="5">
        <v>1</v>
      </c>
      <c r="D26" s="149"/>
      <c r="E26" s="156">
        <v>8</v>
      </c>
    </row>
    <row r="27" spans="1:5" ht="12.75">
      <c r="A27" s="5">
        <v>0</v>
      </c>
      <c r="B27" s="5">
        <v>1</v>
      </c>
      <c r="D27" s="149"/>
      <c r="E27" s="156">
        <v>8</v>
      </c>
    </row>
    <row r="28" spans="1:5" ht="12.75">
      <c r="A28" s="5">
        <v>0</v>
      </c>
      <c r="B28" s="5">
        <v>1</v>
      </c>
      <c r="D28" s="156"/>
      <c r="E28" s="156">
        <v>9</v>
      </c>
    </row>
    <row r="29" spans="1:5" ht="12.75">
      <c r="A29" s="5">
        <v>0</v>
      </c>
      <c r="B29" s="5">
        <v>1</v>
      </c>
      <c r="D29" s="147"/>
      <c r="E29" s="156">
        <v>10</v>
      </c>
    </row>
    <row r="30" spans="1:5" ht="12.75">
      <c r="A30" s="5">
        <v>0</v>
      </c>
      <c r="B30" s="5">
        <v>1</v>
      </c>
      <c r="D30" s="147"/>
      <c r="E30" s="147">
        <v>13</v>
      </c>
    </row>
    <row r="31" spans="1:5" ht="12.75">
      <c r="A31" s="5">
        <v>0</v>
      </c>
      <c r="B31" s="5">
        <v>1</v>
      </c>
      <c r="D31" s="147"/>
      <c r="E31" s="156">
        <v>18</v>
      </c>
    </row>
    <row r="32" spans="1:5" ht="12.75">
      <c r="A32" s="5">
        <v>0</v>
      </c>
      <c r="B32" s="5">
        <v>2</v>
      </c>
      <c r="D32" s="147"/>
      <c r="E32" s="156">
        <v>39</v>
      </c>
    </row>
    <row r="33" spans="1:5" ht="12.75">
      <c r="A33" s="5">
        <v>0</v>
      </c>
      <c r="B33" s="5">
        <v>2</v>
      </c>
      <c r="D33" s="147"/>
      <c r="E33" s="149">
        <f>SUM(E8:E32)</f>
        <v>145</v>
      </c>
    </row>
    <row r="34" spans="1:5" ht="12.75">
      <c r="A34" s="5">
        <v>0</v>
      </c>
      <c r="B34" s="5">
        <v>2</v>
      </c>
      <c r="D34" s="132">
        <v>0</v>
      </c>
      <c r="E34" s="132">
        <v>0</v>
      </c>
    </row>
    <row r="35" spans="1:5" ht="12.75">
      <c r="A35" s="5">
        <v>0</v>
      </c>
      <c r="B35" s="5">
        <v>2</v>
      </c>
      <c r="D35" s="132">
        <v>0</v>
      </c>
      <c r="E35" s="132">
        <v>1</v>
      </c>
    </row>
    <row r="36" spans="1:5" ht="12.75">
      <c r="A36" s="5">
        <v>0</v>
      </c>
      <c r="B36" s="5">
        <v>2</v>
      </c>
      <c r="D36" s="141">
        <v>0</v>
      </c>
      <c r="E36" s="132">
        <v>1</v>
      </c>
    </row>
    <row r="37" spans="1:5" ht="12.75">
      <c r="A37" s="5">
        <v>2</v>
      </c>
      <c r="B37" s="5">
        <v>4</v>
      </c>
      <c r="D37" s="141">
        <v>0</v>
      </c>
      <c r="E37" s="132">
        <v>1</v>
      </c>
    </row>
    <row r="38" spans="1:5" ht="12.75">
      <c r="A38" s="5">
        <v>2</v>
      </c>
      <c r="B38" s="5">
        <v>5</v>
      </c>
      <c r="D38" s="132">
        <v>0</v>
      </c>
      <c r="E38" s="141">
        <v>1</v>
      </c>
    </row>
    <row r="39" spans="1:5" ht="12.75">
      <c r="A39" s="5">
        <v>2</v>
      </c>
      <c r="B39" s="5">
        <v>5</v>
      </c>
      <c r="D39" s="132">
        <v>0</v>
      </c>
      <c r="E39" s="132">
        <v>2</v>
      </c>
    </row>
    <row r="40" spans="1:5" ht="12.75">
      <c r="A40" s="5">
        <v>2</v>
      </c>
      <c r="B40" s="5">
        <v>26</v>
      </c>
      <c r="D40" s="132">
        <v>0</v>
      </c>
      <c r="E40" s="141">
        <v>2</v>
      </c>
    </row>
    <row r="41" spans="1:5" ht="12.75">
      <c r="A41" s="5">
        <v>5</v>
      </c>
      <c r="B41" s="5">
        <v>30</v>
      </c>
      <c r="C41">
        <f>COUNT(A37:A41)</f>
        <v>5</v>
      </c>
      <c r="D41" s="141">
        <v>0</v>
      </c>
      <c r="E41" s="141">
        <v>2</v>
      </c>
    </row>
    <row r="42" spans="1:5" ht="12.75">
      <c r="A42" s="10">
        <f>SUM(A5:A41)</f>
        <v>13</v>
      </c>
      <c r="B42" s="10">
        <f>SUM(B5:B41)</f>
        <v>91</v>
      </c>
      <c r="C42">
        <f>COUNT(B21:B41)</f>
        <v>21</v>
      </c>
      <c r="D42" s="141">
        <v>0</v>
      </c>
      <c r="E42" s="141">
        <v>2</v>
      </c>
    </row>
    <row r="43" spans="4:5" ht="12.75">
      <c r="D43" s="141">
        <v>0</v>
      </c>
      <c r="E43" s="141">
        <v>3</v>
      </c>
    </row>
    <row r="44" spans="4:5" ht="12.75">
      <c r="D44" s="141">
        <v>0</v>
      </c>
      <c r="E44" s="132">
        <v>3</v>
      </c>
    </row>
    <row r="45" spans="4:5" ht="12.75">
      <c r="D45" s="141">
        <v>0</v>
      </c>
      <c r="E45" s="141">
        <v>4</v>
      </c>
    </row>
    <row r="46" spans="4:5" ht="12.75">
      <c r="D46" s="132">
        <v>0</v>
      </c>
      <c r="E46" s="141">
        <f>SUM(E33:E45)</f>
        <v>167</v>
      </c>
    </row>
    <row r="47" spans="4:5" ht="12.75">
      <c r="D47" s="132">
        <v>0</v>
      </c>
      <c r="E47" s="141"/>
    </row>
    <row r="48" spans="4:5" ht="12.75">
      <c r="D48" s="132">
        <v>2</v>
      </c>
      <c r="E48" s="141"/>
    </row>
  </sheetData>
  <mergeCells count="1">
    <mergeCell ref="D1:G2"/>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J58"/>
  <sheetViews>
    <sheetView workbookViewId="0" topLeftCell="C1">
      <selection activeCell="D1" sqref="D1:I5"/>
    </sheetView>
  </sheetViews>
  <sheetFormatPr defaultColWidth="9.140625" defaultRowHeight="12.75"/>
  <cols>
    <col min="1" max="1" width="8.57421875" style="0" customWidth="1"/>
    <col min="2" max="2" width="12.421875" style="0" customWidth="1"/>
    <col min="3" max="3" width="16.00390625" style="0" customWidth="1"/>
    <col min="4" max="4" width="17.28125" style="0" customWidth="1"/>
    <col min="5" max="5" width="15.8515625" style="0" customWidth="1"/>
    <col min="6" max="6" width="16.140625" style="0" customWidth="1"/>
    <col min="8" max="8" width="10.421875" style="0" customWidth="1"/>
    <col min="9" max="9" width="13.8515625" style="0" customWidth="1"/>
  </cols>
  <sheetData>
    <row r="1" spans="4:10" ht="12.75">
      <c r="D1" s="407" t="s">
        <v>245</v>
      </c>
      <c r="E1" s="408"/>
      <c r="F1" s="409"/>
      <c r="G1" s="409"/>
      <c r="H1" s="409"/>
      <c r="I1" s="410"/>
      <c r="J1" s="13"/>
    </row>
    <row r="2" spans="4:10" ht="23.25" customHeight="1">
      <c r="D2" s="411" t="s">
        <v>250</v>
      </c>
      <c r="E2" s="412"/>
      <c r="F2" s="413"/>
      <c r="G2" s="413"/>
      <c r="H2" s="413"/>
      <c r="I2" s="414"/>
      <c r="J2" s="13"/>
    </row>
    <row r="3" spans="4:9" ht="51.75" customHeight="1">
      <c r="D3" s="166" t="s">
        <v>235</v>
      </c>
      <c r="E3" s="167" t="s">
        <v>100</v>
      </c>
      <c r="F3" s="168" t="s">
        <v>414</v>
      </c>
      <c r="G3" s="168" t="s">
        <v>251</v>
      </c>
      <c r="H3" s="168" t="s">
        <v>413</v>
      </c>
      <c r="I3" s="169" t="s">
        <v>101</v>
      </c>
    </row>
    <row r="4" spans="4:9" ht="12.75">
      <c r="D4" s="162">
        <f>I51</f>
        <v>60</v>
      </c>
      <c r="E4" s="163">
        <f>I52</f>
        <v>66</v>
      </c>
      <c r="F4" s="164">
        <v>4</v>
      </c>
      <c r="G4" s="164">
        <v>6</v>
      </c>
      <c r="H4" s="164">
        <v>1</v>
      </c>
      <c r="I4" s="165">
        <f>I53+I54</f>
        <v>7712901</v>
      </c>
    </row>
    <row r="5" spans="4:9" ht="13.5" thickBot="1">
      <c r="D5" s="404" t="s">
        <v>412</v>
      </c>
      <c r="E5" s="405"/>
      <c r="F5" s="405"/>
      <c r="G5" s="405"/>
      <c r="H5" s="405"/>
      <c r="I5" s="406"/>
    </row>
    <row r="7" spans="1:5" ht="12.75">
      <c r="A7" t="s">
        <v>238</v>
      </c>
      <c r="C7" t="s">
        <v>239</v>
      </c>
      <c r="E7" t="s">
        <v>240</v>
      </c>
    </row>
    <row r="8" spans="1:9" ht="12.75">
      <c r="A8" s="3" t="s">
        <v>14</v>
      </c>
      <c r="B8" s="3" t="s">
        <v>10</v>
      </c>
      <c r="C8" s="3" t="s">
        <v>14</v>
      </c>
      <c r="D8" s="3" t="s">
        <v>10</v>
      </c>
      <c r="E8" s="3" t="s">
        <v>14</v>
      </c>
      <c r="F8" s="3"/>
      <c r="G8" s="3"/>
      <c r="H8" s="3"/>
      <c r="I8" s="3" t="s">
        <v>10</v>
      </c>
    </row>
    <row r="9" spans="1:9" ht="12.75">
      <c r="A9" s="4" t="s">
        <v>15</v>
      </c>
      <c r="B9" s="4" t="s">
        <v>15</v>
      </c>
      <c r="C9" s="4" t="s">
        <v>15</v>
      </c>
      <c r="D9" s="4" t="s">
        <v>15</v>
      </c>
      <c r="E9" s="4" t="s">
        <v>15</v>
      </c>
      <c r="F9" s="4"/>
      <c r="G9" s="4"/>
      <c r="H9" s="4"/>
      <c r="I9" s="4" t="s">
        <v>15</v>
      </c>
    </row>
    <row r="10" spans="1:9" ht="12.75">
      <c r="A10" s="5">
        <v>50</v>
      </c>
      <c r="B10" s="5">
        <v>0</v>
      </c>
      <c r="C10" s="157">
        <v>3000</v>
      </c>
      <c r="D10" s="157">
        <v>1500</v>
      </c>
      <c r="E10" s="148">
        <v>51800</v>
      </c>
      <c r="F10" s="148"/>
      <c r="G10" s="148"/>
      <c r="H10" s="148"/>
      <c r="I10" s="148">
        <v>2500</v>
      </c>
    </row>
    <row r="11" spans="1:9" ht="12.75">
      <c r="A11" s="5">
        <v>200</v>
      </c>
      <c r="B11" s="5">
        <v>779</v>
      </c>
      <c r="C11" s="157">
        <v>7000</v>
      </c>
      <c r="D11" s="157">
        <v>0</v>
      </c>
      <c r="E11" s="148">
        <v>7840</v>
      </c>
      <c r="F11" s="148"/>
      <c r="G11" s="148"/>
      <c r="H11" s="148"/>
      <c r="I11" s="148">
        <v>10000</v>
      </c>
    </row>
    <row r="12" spans="1:9" ht="12.75">
      <c r="A12" s="5">
        <v>350</v>
      </c>
      <c r="B12" s="5">
        <v>960</v>
      </c>
      <c r="C12" s="157">
        <v>750</v>
      </c>
      <c r="D12" s="157">
        <v>6200</v>
      </c>
      <c r="E12" s="265">
        <v>12500</v>
      </c>
      <c r="F12" s="148"/>
      <c r="G12" s="148"/>
      <c r="H12" s="148"/>
      <c r="I12" s="265">
        <v>2200</v>
      </c>
    </row>
    <row r="13" spans="1:9" ht="12.75">
      <c r="A13" s="5">
        <v>500</v>
      </c>
      <c r="B13" s="5">
        <v>961</v>
      </c>
      <c r="C13" s="157">
        <v>3400</v>
      </c>
      <c r="D13" s="157">
        <v>42150</v>
      </c>
      <c r="E13" s="277"/>
      <c r="F13" s="147"/>
      <c r="G13" s="147"/>
      <c r="H13" s="147"/>
      <c r="I13" s="264"/>
    </row>
    <row r="14" spans="1:9" ht="12.75">
      <c r="A14" s="5">
        <v>550</v>
      </c>
      <c r="B14" s="7">
        <v>1000</v>
      </c>
      <c r="C14" s="228">
        <v>2000</v>
      </c>
      <c r="D14" s="228">
        <v>5815</v>
      </c>
      <c r="E14" s="148">
        <v>25919</v>
      </c>
      <c r="F14" s="148"/>
      <c r="G14" s="148"/>
      <c r="H14" s="148"/>
      <c r="I14" s="156">
        <v>0</v>
      </c>
    </row>
    <row r="15" spans="1:9" ht="12.75">
      <c r="A15" s="5">
        <v>750</v>
      </c>
      <c r="B15" s="7">
        <v>1297</v>
      </c>
      <c r="C15" s="214"/>
      <c r="D15" s="215"/>
      <c r="E15" s="148">
        <v>7100</v>
      </c>
      <c r="F15" s="148"/>
      <c r="G15" s="148"/>
      <c r="H15" s="148"/>
      <c r="I15" s="148">
        <v>32500</v>
      </c>
    </row>
    <row r="16" spans="1:9" ht="12.75">
      <c r="A16" s="7">
        <v>1200</v>
      </c>
      <c r="B16" s="7">
        <v>1780</v>
      </c>
      <c r="C16" s="157">
        <v>12250</v>
      </c>
      <c r="D16" s="157">
        <v>1459</v>
      </c>
      <c r="E16" s="263">
        <v>600</v>
      </c>
      <c r="F16" s="156"/>
      <c r="G16" s="156"/>
      <c r="H16" s="156"/>
      <c r="I16" s="265">
        <v>66705</v>
      </c>
    </row>
    <row r="17" spans="1:9" ht="12.75">
      <c r="A17" s="7">
        <v>1500</v>
      </c>
      <c r="B17" s="7">
        <v>2832</v>
      </c>
      <c r="C17" s="157"/>
      <c r="D17" s="158"/>
      <c r="E17" s="263"/>
      <c r="F17" s="156"/>
      <c r="G17" s="156"/>
      <c r="H17" s="156"/>
      <c r="I17" s="264"/>
    </row>
    <row r="18" spans="1:9" ht="12.75">
      <c r="A18" s="7">
        <v>2000</v>
      </c>
      <c r="B18" s="7">
        <v>3100</v>
      </c>
      <c r="C18" s="157">
        <v>1500</v>
      </c>
      <c r="D18" s="157">
        <v>4600</v>
      </c>
      <c r="E18" s="148">
        <v>1150</v>
      </c>
      <c r="F18" s="148"/>
      <c r="G18" s="148"/>
      <c r="H18" s="148"/>
      <c r="I18" s="148">
        <v>19000</v>
      </c>
    </row>
    <row r="19" spans="1:9" ht="12.75">
      <c r="A19" s="7">
        <v>2150</v>
      </c>
      <c r="B19" s="7">
        <v>3209</v>
      </c>
      <c r="C19" s="157">
        <v>8200</v>
      </c>
      <c r="D19" s="157">
        <v>580</v>
      </c>
      <c r="E19" s="148">
        <v>10000</v>
      </c>
      <c r="F19" s="148"/>
      <c r="G19" s="148"/>
      <c r="H19" s="148"/>
      <c r="I19" s="148">
        <v>2002</v>
      </c>
    </row>
    <row r="20" spans="1:9" ht="12.75">
      <c r="A20" s="7">
        <v>3300</v>
      </c>
      <c r="B20" s="7">
        <v>3600</v>
      </c>
      <c r="C20" s="157">
        <v>5350</v>
      </c>
      <c r="D20" s="157">
        <v>0</v>
      </c>
      <c r="E20" s="265">
        <v>28000</v>
      </c>
      <c r="F20" s="148"/>
      <c r="G20" s="148"/>
      <c r="H20" s="148"/>
      <c r="I20" s="265">
        <v>60000</v>
      </c>
    </row>
    <row r="21" spans="1:9" ht="12.75">
      <c r="A21" s="7">
        <v>4000</v>
      </c>
      <c r="B21" s="7">
        <v>5000</v>
      </c>
      <c r="C21" s="228">
        <v>5600</v>
      </c>
      <c r="D21" s="228">
        <v>0</v>
      </c>
      <c r="E21" s="277"/>
      <c r="F21" s="147"/>
      <c r="G21" s="147"/>
      <c r="H21" s="147"/>
      <c r="I21" s="264"/>
    </row>
    <row r="22" spans="1:9" ht="12.75">
      <c r="A22" s="7">
        <v>4000</v>
      </c>
      <c r="B22" s="7">
        <v>6000</v>
      </c>
      <c r="C22" s="214"/>
      <c r="D22" s="228"/>
      <c r="E22" s="265">
        <v>75000</v>
      </c>
      <c r="F22" s="148"/>
      <c r="G22" s="148"/>
      <c r="H22" s="148"/>
      <c r="I22" s="265">
        <v>195000</v>
      </c>
    </row>
    <row r="23" spans="1:9" ht="12.75">
      <c r="A23" s="7">
        <v>5000</v>
      </c>
      <c r="B23" s="7">
        <v>7000</v>
      </c>
      <c r="C23" s="228">
        <v>15955</v>
      </c>
      <c r="D23" s="228">
        <v>16079</v>
      </c>
      <c r="E23" s="277"/>
      <c r="F23" s="147"/>
      <c r="G23" s="147"/>
      <c r="H23" s="147"/>
      <c r="I23" s="264"/>
    </row>
    <row r="24" spans="1:9" ht="12.75">
      <c r="A24" s="7">
        <v>5100</v>
      </c>
      <c r="B24" s="7">
        <v>7350</v>
      </c>
      <c r="C24" s="214"/>
      <c r="D24" s="215"/>
      <c r="E24" s="265">
        <v>25000</v>
      </c>
      <c r="F24" s="148"/>
      <c r="G24" s="148"/>
      <c r="H24" s="148"/>
      <c r="I24" s="265">
        <v>25000</v>
      </c>
    </row>
    <row r="25" spans="1:9" ht="12.75">
      <c r="A25" s="7">
        <v>7000</v>
      </c>
      <c r="B25" s="7">
        <v>8740</v>
      </c>
      <c r="C25" s="228">
        <v>14000</v>
      </c>
      <c r="D25" s="228">
        <v>0</v>
      </c>
      <c r="E25" s="277"/>
      <c r="F25" s="147"/>
      <c r="G25" s="147"/>
      <c r="H25" s="147"/>
      <c r="I25" s="264"/>
    </row>
    <row r="26" spans="1:9" ht="12.75">
      <c r="A26" s="7">
        <v>14000</v>
      </c>
      <c r="B26" s="7">
        <v>12220</v>
      </c>
      <c r="C26" s="214"/>
      <c r="D26" s="214"/>
      <c r="E26" s="156">
        <v>0</v>
      </c>
      <c r="F26" s="156"/>
      <c r="G26" s="156"/>
      <c r="H26" s="156"/>
      <c r="I26" s="148">
        <v>8230</v>
      </c>
    </row>
    <row r="27" spans="1:9" ht="12.75">
      <c r="A27" s="7">
        <v>15000</v>
      </c>
      <c r="B27" s="7">
        <v>13200</v>
      </c>
      <c r="C27" s="228">
        <v>11500</v>
      </c>
      <c r="D27" s="228">
        <v>0</v>
      </c>
      <c r="E27" s="148">
        <v>17500</v>
      </c>
      <c r="F27" s="148"/>
      <c r="G27" s="148"/>
      <c r="H27" s="148"/>
      <c r="I27" s="148">
        <v>3500</v>
      </c>
    </row>
    <row r="28" spans="1:9" ht="12.75">
      <c r="A28" s="7">
        <v>15000</v>
      </c>
      <c r="B28" s="7">
        <v>14966</v>
      </c>
      <c r="C28" s="214"/>
      <c r="D28" s="228"/>
      <c r="E28" s="148">
        <v>8180</v>
      </c>
      <c r="F28" s="148"/>
      <c r="G28" s="148"/>
      <c r="H28" s="148"/>
      <c r="I28" s="148">
        <v>1615</v>
      </c>
    </row>
    <row r="29" spans="1:9" ht="12.75">
      <c r="A29" s="7">
        <v>16000</v>
      </c>
      <c r="B29" s="7">
        <v>16000</v>
      </c>
      <c r="C29" s="228">
        <v>428237</v>
      </c>
      <c r="D29" s="228">
        <v>390000</v>
      </c>
      <c r="E29" s="148">
        <v>4000</v>
      </c>
      <c r="F29" s="148"/>
      <c r="G29" s="148"/>
      <c r="H29" s="148"/>
      <c r="I29" s="148">
        <v>6000</v>
      </c>
    </row>
    <row r="30" spans="1:9" ht="12.75">
      <c r="A30" s="7">
        <v>19000</v>
      </c>
      <c r="B30" s="7">
        <v>17145</v>
      </c>
      <c r="C30" s="214"/>
      <c r="D30" s="215"/>
      <c r="E30" s="148">
        <v>225100</v>
      </c>
      <c r="F30" s="148"/>
      <c r="G30" s="148"/>
      <c r="H30" s="148"/>
      <c r="I30" s="148">
        <v>11000</v>
      </c>
    </row>
    <row r="31" spans="1:9" ht="12.75">
      <c r="A31" s="7">
        <v>29000</v>
      </c>
      <c r="B31" s="7">
        <v>31074</v>
      </c>
      <c r="C31" s="157">
        <v>1391144</v>
      </c>
      <c r="D31" s="157">
        <v>358194</v>
      </c>
      <c r="E31" s="156">
        <v>0</v>
      </c>
      <c r="F31" s="156"/>
      <c r="G31" s="156"/>
      <c r="H31" s="156"/>
      <c r="I31" s="148">
        <v>2500</v>
      </c>
    </row>
    <row r="32" spans="1:9" ht="12.75">
      <c r="A32" s="7">
        <v>35000</v>
      </c>
      <c r="B32" s="7">
        <v>63850</v>
      </c>
      <c r="C32" s="157">
        <v>19535</v>
      </c>
      <c r="D32" s="157">
        <v>103324</v>
      </c>
      <c r="E32" s="148">
        <v>14500</v>
      </c>
      <c r="F32" s="148"/>
      <c r="G32" s="148"/>
      <c r="H32" s="148"/>
      <c r="I32" s="148">
        <v>5500</v>
      </c>
    </row>
    <row r="33" spans="1:9" ht="12.75">
      <c r="A33" s="7">
        <v>85000</v>
      </c>
      <c r="B33" s="7">
        <v>77500</v>
      </c>
      <c r="E33" s="148">
        <v>18000</v>
      </c>
      <c r="F33" s="148"/>
      <c r="G33" s="148"/>
      <c r="H33" s="148"/>
      <c r="I33" s="148">
        <v>5473</v>
      </c>
    </row>
    <row r="34" spans="1:9" ht="12.75">
      <c r="A34" s="7">
        <v>828000</v>
      </c>
      <c r="B34" s="7">
        <v>184886</v>
      </c>
      <c r="E34" s="265">
        <v>20000</v>
      </c>
      <c r="F34" s="148"/>
      <c r="G34" s="148"/>
      <c r="H34" s="148"/>
      <c r="I34" s="263">
        <v>0</v>
      </c>
    </row>
    <row r="35" spans="1:9" ht="12.75">
      <c r="A35" s="7">
        <v>841600</v>
      </c>
      <c r="B35" s="7">
        <v>470000</v>
      </c>
      <c r="E35" s="277"/>
      <c r="F35" s="147"/>
      <c r="G35" s="147"/>
      <c r="H35" s="147"/>
      <c r="I35" s="263"/>
    </row>
    <row r="36" spans="1:9" ht="12.75">
      <c r="A36" s="15">
        <f>SUM(A10:A35)</f>
        <v>1935250</v>
      </c>
      <c r="B36" s="15">
        <f>SUM(B10:B35)</f>
        <v>954449</v>
      </c>
      <c r="E36" s="148">
        <v>653104</v>
      </c>
      <c r="F36" s="148"/>
      <c r="G36" s="148"/>
      <c r="H36" s="148"/>
      <c r="I36" s="148">
        <v>40000</v>
      </c>
    </row>
    <row r="37" spans="5:9" ht="12.75">
      <c r="E37" s="265">
        <v>54692</v>
      </c>
      <c r="F37" s="148"/>
      <c r="G37" s="148"/>
      <c r="H37" s="148"/>
      <c r="I37" s="265">
        <v>6000</v>
      </c>
    </row>
    <row r="38" spans="5:9" ht="12.75">
      <c r="E38" s="277"/>
      <c r="F38" s="147"/>
      <c r="G38" s="147"/>
      <c r="H38" s="147"/>
      <c r="I38" s="264"/>
    </row>
    <row r="39" spans="5:9" ht="12.75">
      <c r="E39" s="148">
        <v>12744</v>
      </c>
      <c r="F39" s="148"/>
      <c r="G39" s="148"/>
      <c r="H39" s="148"/>
      <c r="I39" s="148">
        <v>8000</v>
      </c>
    </row>
    <row r="40" spans="5:9" ht="12.75">
      <c r="E40" s="148">
        <v>7000</v>
      </c>
      <c r="F40" s="148"/>
      <c r="G40" s="148"/>
      <c r="H40" s="148"/>
      <c r="I40" s="156">
        <v>500</v>
      </c>
    </row>
    <row r="41" spans="5:9" ht="12.75">
      <c r="E41" s="148">
        <v>49797</v>
      </c>
      <c r="F41" s="148"/>
      <c r="G41" s="148"/>
      <c r="H41" s="148"/>
      <c r="I41" s="148">
        <v>83591</v>
      </c>
    </row>
    <row r="42" spans="3:9" ht="12.75">
      <c r="C42" s="16"/>
      <c r="E42" s="148">
        <v>18538</v>
      </c>
      <c r="F42" s="148"/>
      <c r="G42" s="148"/>
      <c r="H42" s="148"/>
      <c r="I42" s="148">
        <v>19000</v>
      </c>
    </row>
    <row r="47" spans="3:9" ht="12.75">
      <c r="C47" s="159">
        <f>SUM(C10:C46)</f>
        <v>1929421</v>
      </c>
      <c r="D47" s="159">
        <f>SUM(D10:D46)</f>
        <v>929901</v>
      </c>
      <c r="E47" s="159">
        <f>SUM(E10:E46)</f>
        <v>1348064</v>
      </c>
      <c r="F47" s="159"/>
      <c r="G47" s="159"/>
      <c r="H47" s="159"/>
      <c r="I47" s="159">
        <f>SUM(I10:I46)</f>
        <v>615816</v>
      </c>
    </row>
    <row r="51" spans="5:9" ht="12.75">
      <c r="E51" t="s">
        <v>248</v>
      </c>
      <c r="I51">
        <f>B56+D56+I56</f>
        <v>60</v>
      </c>
    </row>
    <row r="52" spans="5:9" ht="12.75">
      <c r="E52" t="s">
        <v>249</v>
      </c>
      <c r="I52">
        <f>A56+C56+E56</f>
        <v>66</v>
      </c>
    </row>
    <row r="53" spans="5:9" ht="12.75">
      <c r="E53" t="s">
        <v>246</v>
      </c>
      <c r="I53" s="159">
        <f>B36+D47+I47</f>
        <v>2500166</v>
      </c>
    </row>
    <row r="54" spans="5:9" ht="12.75">
      <c r="E54" t="s">
        <v>247</v>
      </c>
      <c r="I54" s="159">
        <f>A36+C47+E47</f>
        <v>5212735</v>
      </c>
    </row>
    <row r="56" spans="1:9" ht="12.75">
      <c r="A56">
        <f>COUNT(A10:A35)</f>
        <v>26</v>
      </c>
      <c r="B56">
        <f>COUNT(B11:B35)</f>
        <v>25</v>
      </c>
      <c r="C56">
        <f>COUNT(C10:C32)</f>
        <v>16</v>
      </c>
      <c r="D56">
        <f>COUNT(D10,D12,D13,D14,D16,D18,D19,D23,D29,D31,D32)</f>
        <v>11</v>
      </c>
      <c r="E56">
        <f>COUNT(E10:E25,E27:E30,E32:E42)</f>
        <v>24</v>
      </c>
      <c r="I56">
        <f>COUNT(I10:I13,I15:I33,I36:I42)</f>
        <v>24</v>
      </c>
    </row>
    <row r="58" ht="12.75">
      <c r="E58" s="159">
        <f>A36+B36+C47+D47+E47+I47</f>
        <v>7712901</v>
      </c>
    </row>
  </sheetData>
  <mergeCells count="29">
    <mergeCell ref="D1:I1"/>
    <mergeCell ref="D2:I2"/>
    <mergeCell ref="C14:C15"/>
    <mergeCell ref="D14:D15"/>
    <mergeCell ref="C21:C22"/>
    <mergeCell ref="D21:D22"/>
    <mergeCell ref="C23:C24"/>
    <mergeCell ref="D23:D24"/>
    <mergeCell ref="C25:C26"/>
    <mergeCell ref="D25:D26"/>
    <mergeCell ref="C27:C28"/>
    <mergeCell ref="D27:D28"/>
    <mergeCell ref="C29:C30"/>
    <mergeCell ref="D29:D30"/>
    <mergeCell ref="E12:E13"/>
    <mergeCell ref="I12:I13"/>
    <mergeCell ref="E16:E17"/>
    <mergeCell ref="I16:I17"/>
    <mergeCell ref="E20:E21"/>
    <mergeCell ref="I20:I21"/>
    <mergeCell ref="E22:E23"/>
    <mergeCell ref="I22:I23"/>
    <mergeCell ref="E37:E38"/>
    <mergeCell ref="I37:I38"/>
    <mergeCell ref="D5:I5"/>
    <mergeCell ref="E24:E25"/>
    <mergeCell ref="I24:I25"/>
    <mergeCell ref="E34:E35"/>
    <mergeCell ref="I34:I35"/>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K42"/>
  <sheetViews>
    <sheetView workbookViewId="0" topLeftCell="A10">
      <selection activeCell="F10" sqref="F10"/>
    </sheetView>
  </sheetViews>
  <sheetFormatPr defaultColWidth="9.140625" defaultRowHeight="12.75"/>
  <cols>
    <col min="1" max="1" width="16.00390625" style="0" customWidth="1"/>
    <col min="5" max="5" width="12.00390625" style="0" customWidth="1"/>
    <col min="7" max="7" width="15.57421875" style="0" customWidth="1"/>
  </cols>
  <sheetData>
    <row r="1" spans="1:9" ht="12.75">
      <c r="A1" s="415"/>
      <c r="D1" s="400" t="s">
        <v>107</v>
      </c>
      <c r="E1" s="400"/>
      <c r="F1" s="400"/>
      <c r="G1" s="400"/>
      <c r="H1" s="403"/>
      <c r="I1" s="12"/>
    </row>
    <row r="2" spans="1:9" ht="12.75">
      <c r="A2" s="416"/>
      <c r="D2" s="400"/>
      <c r="E2" s="400"/>
      <c r="F2" s="400"/>
      <c r="G2" s="400"/>
      <c r="H2" s="403"/>
      <c r="I2" s="12"/>
    </row>
    <row r="3" spans="1:11" ht="33.75" customHeight="1">
      <c r="A3" s="416"/>
      <c r="D3" s="12" t="s">
        <v>103</v>
      </c>
      <c r="E3" s="12" t="s">
        <v>104</v>
      </c>
      <c r="F3" s="12" t="s">
        <v>105</v>
      </c>
      <c r="G3" s="12" t="s">
        <v>255</v>
      </c>
      <c r="H3" s="12" t="s">
        <v>257</v>
      </c>
      <c r="I3" s="12" t="s">
        <v>256</v>
      </c>
      <c r="J3" s="12" t="s">
        <v>106</v>
      </c>
      <c r="K3" s="12" t="s">
        <v>76</v>
      </c>
    </row>
    <row r="4" spans="1:11" ht="12.75">
      <c r="A4" s="417"/>
      <c r="C4" t="s">
        <v>238</v>
      </c>
      <c r="D4">
        <v>26</v>
      </c>
      <c r="E4">
        <v>1</v>
      </c>
      <c r="F4">
        <v>1</v>
      </c>
      <c r="I4">
        <v>2</v>
      </c>
      <c r="K4">
        <f>SUM(D4:J4)</f>
        <v>30</v>
      </c>
    </row>
    <row r="5" spans="1:11" ht="12.75">
      <c r="A5" s="6"/>
      <c r="C5" t="s">
        <v>239</v>
      </c>
      <c r="D5">
        <v>13</v>
      </c>
      <c r="F5">
        <v>1</v>
      </c>
      <c r="G5">
        <v>1</v>
      </c>
      <c r="H5">
        <v>1</v>
      </c>
      <c r="I5">
        <v>2</v>
      </c>
      <c r="K5">
        <f>SUM(D5:J5)</f>
        <v>18</v>
      </c>
    </row>
    <row r="6" spans="1:11" ht="12.75">
      <c r="A6" s="6"/>
      <c r="C6" t="s">
        <v>240</v>
      </c>
      <c r="D6">
        <v>19</v>
      </c>
      <c r="E6">
        <v>1</v>
      </c>
      <c r="H6">
        <v>2</v>
      </c>
      <c r="I6">
        <v>2</v>
      </c>
      <c r="J6">
        <v>2</v>
      </c>
      <c r="K6">
        <f>SUM(D6:J6)</f>
        <v>26</v>
      </c>
    </row>
    <row r="7" spans="1:11" ht="24">
      <c r="A7" s="26" t="s">
        <v>39</v>
      </c>
      <c r="B7" s="143" t="s">
        <v>39</v>
      </c>
      <c r="C7" t="s">
        <v>76</v>
      </c>
      <c r="D7">
        <f>SUM(D4:D6)</f>
        <v>58</v>
      </c>
      <c r="E7">
        <f aca="true" t="shared" si="0" ref="E7:J7">SUM(E4:E6)</f>
        <v>2</v>
      </c>
      <c r="F7">
        <f t="shared" si="0"/>
        <v>2</v>
      </c>
      <c r="G7">
        <f t="shared" si="0"/>
        <v>1</v>
      </c>
      <c r="H7">
        <f t="shared" si="0"/>
        <v>3</v>
      </c>
      <c r="I7">
        <f t="shared" si="0"/>
        <v>6</v>
      </c>
      <c r="J7">
        <f t="shared" si="0"/>
        <v>2</v>
      </c>
      <c r="K7">
        <f>SUM(K4:K6)</f>
        <v>74</v>
      </c>
    </row>
    <row r="8" spans="1:11" ht="25.5">
      <c r="A8" s="32" t="s">
        <v>28</v>
      </c>
      <c r="B8" s="143" t="s">
        <v>28</v>
      </c>
      <c r="C8" s="156" t="s">
        <v>28</v>
      </c>
      <c r="D8" s="181">
        <f>D7/70</f>
        <v>0.8285714285714286</v>
      </c>
      <c r="E8" s="181">
        <f aca="true" t="shared" si="1" ref="E8:K8">E7/70</f>
        <v>0.02857142857142857</v>
      </c>
      <c r="F8" s="181">
        <f t="shared" si="1"/>
        <v>0.02857142857142857</v>
      </c>
      <c r="G8" s="181">
        <f t="shared" si="1"/>
        <v>0.014285714285714285</v>
      </c>
      <c r="H8" s="181">
        <f t="shared" si="1"/>
        <v>0.04285714285714286</v>
      </c>
      <c r="I8" s="181">
        <f t="shared" si="1"/>
        <v>0.08571428571428572</v>
      </c>
      <c r="J8" s="181">
        <f t="shared" si="1"/>
        <v>0.02857142857142857</v>
      </c>
      <c r="K8" s="181">
        <f t="shared" si="1"/>
        <v>1.0571428571428572</v>
      </c>
    </row>
    <row r="9" spans="1:3" ht="25.5">
      <c r="A9" s="32" t="s">
        <v>28</v>
      </c>
      <c r="B9" s="143" t="s">
        <v>28</v>
      </c>
      <c r="C9" s="156" t="s">
        <v>28</v>
      </c>
    </row>
    <row r="10" spans="1:3" ht="25.5">
      <c r="A10" s="26" t="s">
        <v>28</v>
      </c>
      <c r="B10" s="143" t="s">
        <v>28</v>
      </c>
      <c r="C10" s="156" t="s">
        <v>28</v>
      </c>
    </row>
    <row r="11" spans="1:3" ht="25.5">
      <c r="A11" s="32" t="s">
        <v>28</v>
      </c>
      <c r="B11" s="129" t="s">
        <v>28</v>
      </c>
      <c r="C11" s="156" t="s">
        <v>28</v>
      </c>
    </row>
    <row r="12" spans="1:3" ht="25.5">
      <c r="A12" s="32" t="s">
        <v>28</v>
      </c>
      <c r="B12" s="129" t="s">
        <v>28</v>
      </c>
      <c r="C12" s="156" t="s">
        <v>28</v>
      </c>
    </row>
    <row r="13" spans="1:3" ht="25.5">
      <c r="A13" s="26" t="s">
        <v>28</v>
      </c>
      <c r="B13" s="143" t="s">
        <v>28</v>
      </c>
      <c r="C13" s="156" t="s">
        <v>28</v>
      </c>
    </row>
    <row r="14" spans="1:3" ht="25.5">
      <c r="A14" s="26" t="s">
        <v>28</v>
      </c>
      <c r="B14" s="143" t="s">
        <v>28</v>
      </c>
      <c r="C14" s="156" t="s">
        <v>28</v>
      </c>
    </row>
    <row r="15" spans="1:3" ht="25.5">
      <c r="A15" s="26" t="s">
        <v>28</v>
      </c>
      <c r="B15" s="143" t="s">
        <v>28</v>
      </c>
      <c r="C15" s="156" t="s">
        <v>28</v>
      </c>
    </row>
    <row r="16" spans="1:3" ht="25.5">
      <c r="A16" s="32" t="s">
        <v>28</v>
      </c>
      <c r="B16" s="129" t="s">
        <v>28</v>
      </c>
      <c r="C16" s="156" t="s">
        <v>28</v>
      </c>
    </row>
    <row r="17" spans="1:3" ht="25.5">
      <c r="A17" s="26" t="s">
        <v>28</v>
      </c>
      <c r="B17" s="129" t="s">
        <v>28</v>
      </c>
      <c r="C17" s="156" t="s">
        <v>28</v>
      </c>
    </row>
    <row r="18" spans="1:3" ht="25.5">
      <c r="A18" s="32" t="s">
        <v>28</v>
      </c>
      <c r="B18" s="129" t="s">
        <v>28</v>
      </c>
      <c r="C18" s="156" t="s">
        <v>28</v>
      </c>
    </row>
    <row r="19" spans="1:3" ht="25.5">
      <c r="A19" s="32" t="s">
        <v>28</v>
      </c>
      <c r="B19" s="143" t="s">
        <v>28</v>
      </c>
      <c r="C19" s="156" t="s">
        <v>28</v>
      </c>
    </row>
    <row r="20" spans="1:3" ht="25.5">
      <c r="A20" s="32" t="s">
        <v>28</v>
      </c>
      <c r="B20" s="143" t="s">
        <v>28</v>
      </c>
      <c r="C20" s="156" t="s">
        <v>28</v>
      </c>
    </row>
    <row r="21" spans="1:3" ht="25.5">
      <c r="A21" s="26" t="s">
        <v>28</v>
      </c>
      <c r="B21" s="143" t="s">
        <v>252</v>
      </c>
      <c r="C21" s="156" t="s">
        <v>28</v>
      </c>
    </row>
    <row r="22" spans="1:3" ht="25.5">
      <c r="A22" s="32" t="s">
        <v>28</v>
      </c>
      <c r="B22" s="143" t="s">
        <v>253</v>
      </c>
      <c r="C22" s="156" t="s">
        <v>28</v>
      </c>
    </row>
    <row r="23" spans="1:3" ht="25.5">
      <c r="A23" s="32" t="s">
        <v>28</v>
      </c>
      <c r="B23" s="143" t="s">
        <v>254</v>
      </c>
      <c r="C23" s="156" t="s">
        <v>28</v>
      </c>
    </row>
    <row r="24" spans="1:3" ht="25.5">
      <c r="A24" s="32" t="s">
        <v>28</v>
      </c>
      <c r="B24" s="143" t="s">
        <v>254</v>
      </c>
      <c r="C24" s="156" t="s">
        <v>28</v>
      </c>
    </row>
    <row r="25" spans="1:3" ht="25.5">
      <c r="A25" s="26" t="s">
        <v>28</v>
      </c>
      <c r="C25" s="156" t="s">
        <v>28</v>
      </c>
    </row>
    <row r="26" spans="1:3" ht="25.5">
      <c r="A26" s="26" t="s">
        <v>28</v>
      </c>
      <c r="C26" s="156" t="s">
        <v>28</v>
      </c>
    </row>
    <row r="27" spans="1:3" ht="25.5">
      <c r="A27" s="32" t="s">
        <v>28</v>
      </c>
      <c r="C27" s="156" t="s">
        <v>28</v>
      </c>
    </row>
    <row r="28" spans="1:3" ht="25.5">
      <c r="A28" s="26" t="s">
        <v>28</v>
      </c>
      <c r="C28" s="156" t="s">
        <v>32</v>
      </c>
    </row>
    <row r="29" spans="1:3" ht="38.25">
      <c r="A29" s="26" t="s">
        <v>28</v>
      </c>
      <c r="C29" s="156" t="s">
        <v>258</v>
      </c>
    </row>
    <row r="30" spans="1:3" ht="38.25">
      <c r="A30" s="26" t="s">
        <v>28</v>
      </c>
      <c r="C30" s="156" t="s">
        <v>258</v>
      </c>
    </row>
    <row r="31" spans="1:3" ht="25.5">
      <c r="A31" s="26" t="s">
        <v>32</v>
      </c>
      <c r="C31" s="156" t="s">
        <v>253</v>
      </c>
    </row>
    <row r="32" spans="1:3" ht="51">
      <c r="A32" s="26" t="s">
        <v>229</v>
      </c>
      <c r="C32" s="156" t="s">
        <v>259</v>
      </c>
    </row>
    <row r="33" spans="1:3" ht="38.25">
      <c r="A33" s="6"/>
      <c r="C33" s="156" t="s">
        <v>254</v>
      </c>
    </row>
    <row r="34" spans="1:3" ht="38.25">
      <c r="A34" s="6"/>
      <c r="C34" s="156" t="s">
        <v>254</v>
      </c>
    </row>
    <row r="35" spans="1:3" ht="12.75">
      <c r="A35" s="6"/>
      <c r="C35" s="156"/>
    </row>
    <row r="36" spans="1:3" ht="12.75">
      <c r="A36" s="6"/>
      <c r="C36" s="156"/>
    </row>
    <row r="37" spans="1:3" ht="12.75">
      <c r="A37" s="6"/>
      <c r="C37" s="156"/>
    </row>
    <row r="38" spans="1:3" ht="12.75">
      <c r="A38" s="6"/>
      <c r="C38" s="156"/>
    </row>
    <row r="39" spans="1:3" ht="12.75">
      <c r="A39" s="6"/>
      <c r="C39" s="156"/>
    </row>
    <row r="40" spans="1:3" ht="12.75">
      <c r="A40" s="6"/>
      <c r="C40" s="156"/>
    </row>
    <row r="41" ht="12.75">
      <c r="A41" s="6"/>
    </row>
    <row r="42" ht="12.75">
      <c r="A42" s="11"/>
    </row>
  </sheetData>
  <mergeCells count="2">
    <mergeCell ref="A1:A4"/>
    <mergeCell ref="D1:H2"/>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J42"/>
  <sheetViews>
    <sheetView workbookViewId="0" topLeftCell="D13">
      <selection activeCell="N9" sqref="N9"/>
    </sheetView>
  </sheetViews>
  <sheetFormatPr defaultColWidth="9.140625" defaultRowHeight="12.75"/>
  <cols>
    <col min="1" max="1" width="5.57421875" style="0" customWidth="1"/>
  </cols>
  <sheetData>
    <row r="1" spans="4:8" ht="12.75">
      <c r="D1" s="400" t="s">
        <v>108</v>
      </c>
      <c r="E1" s="400"/>
      <c r="F1" s="400"/>
      <c r="G1" s="400"/>
      <c r="H1" s="403"/>
    </row>
    <row r="2" spans="4:8" ht="12.75">
      <c r="D2" s="400"/>
      <c r="E2" s="400"/>
      <c r="F2" s="400"/>
      <c r="G2" s="400"/>
      <c r="H2" s="403"/>
    </row>
    <row r="3" spans="1:10" ht="38.25">
      <c r="A3" s="1"/>
      <c r="D3" s="12" t="s">
        <v>236</v>
      </c>
      <c r="E3" s="12" t="s">
        <v>237</v>
      </c>
      <c r="F3" s="18" t="s">
        <v>109</v>
      </c>
      <c r="G3" s="12" t="s">
        <v>110</v>
      </c>
      <c r="H3" s="12" t="s">
        <v>111</v>
      </c>
      <c r="I3" s="12" t="s">
        <v>112</v>
      </c>
      <c r="J3" s="12" t="s">
        <v>76</v>
      </c>
    </row>
    <row r="4" spans="1:10" ht="12.75">
      <c r="A4" s="2"/>
      <c r="C4" t="s">
        <v>238</v>
      </c>
      <c r="D4">
        <v>1</v>
      </c>
      <c r="E4">
        <v>7</v>
      </c>
      <c r="F4">
        <v>3</v>
      </c>
      <c r="G4">
        <v>15</v>
      </c>
      <c r="H4">
        <v>4</v>
      </c>
      <c r="J4">
        <f>SUM(D4:I4)</f>
        <v>30</v>
      </c>
    </row>
    <row r="5" spans="1:10" ht="12.75">
      <c r="A5" s="6"/>
      <c r="C5" t="s">
        <v>239</v>
      </c>
      <c r="E5">
        <v>6</v>
      </c>
      <c r="F5">
        <v>3</v>
      </c>
      <c r="G5">
        <v>6</v>
      </c>
      <c r="I5">
        <v>1</v>
      </c>
      <c r="J5">
        <f>SUM(D5:I5)</f>
        <v>16</v>
      </c>
    </row>
    <row r="6" spans="1:10" ht="12.75">
      <c r="A6" s="6"/>
      <c r="C6" t="s">
        <v>240</v>
      </c>
      <c r="D6">
        <v>3</v>
      </c>
      <c r="E6">
        <v>16</v>
      </c>
      <c r="F6">
        <v>3</v>
      </c>
      <c r="H6">
        <v>3</v>
      </c>
      <c r="I6">
        <v>1</v>
      </c>
      <c r="J6">
        <f>SUM(D6:I6)</f>
        <v>26</v>
      </c>
    </row>
    <row r="7" spans="1:10" ht="12.75">
      <c r="A7" s="6"/>
      <c r="C7" t="s">
        <v>76</v>
      </c>
      <c r="D7">
        <f>SUM(D4:D6)</f>
        <v>4</v>
      </c>
      <c r="E7">
        <f aca="true" t="shared" si="0" ref="E7:J7">SUM(E4:E6)</f>
        <v>29</v>
      </c>
      <c r="F7">
        <f t="shared" si="0"/>
        <v>9</v>
      </c>
      <c r="G7">
        <f t="shared" si="0"/>
        <v>21</v>
      </c>
      <c r="H7">
        <f t="shared" si="0"/>
        <v>7</v>
      </c>
      <c r="I7">
        <f t="shared" si="0"/>
        <v>2</v>
      </c>
      <c r="J7">
        <f t="shared" si="0"/>
        <v>72</v>
      </c>
    </row>
    <row r="8" spans="1:10" ht="12.75">
      <c r="A8" s="6"/>
      <c r="D8" s="181">
        <f>D7/68</f>
        <v>0.058823529411764705</v>
      </c>
      <c r="E8" s="181">
        <f aca="true" t="shared" si="1" ref="E8:J8">E7/68</f>
        <v>0.4264705882352941</v>
      </c>
      <c r="F8" s="181">
        <f t="shared" si="1"/>
        <v>0.1323529411764706</v>
      </c>
      <c r="G8" s="181">
        <f t="shared" si="1"/>
        <v>0.3088235294117647</v>
      </c>
      <c r="H8" s="181">
        <f t="shared" si="1"/>
        <v>0.10294117647058823</v>
      </c>
      <c r="I8" s="181">
        <f t="shared" si="1"/>
        <v>0.029411764705882353</v>
      </c>
      <c r="J8" s="181">
        <f t="shared" si="1"/>
        <v>1.0588235294117647</v>
      </c>
    </row>
    <row r="9" ht="12.75">
      <c r="A9" s="6"/>
    </row>
    <row r="10" spans="1:5" ht="12.75">
      <c r="A10" s="6"/>
      <c r="E10" s="182">
        <f>D8+E8+F8</f>
        <v>0.6176470588235294</v>
      </c>
    </row>
    <row r="11" ht="12.75">
      <c r="A11" s="6"/>
    </row>
    <row r="12" ht="12.75">
      <c r="A12" s="6"/>
    </row>
    <row r="13" ht="12.75">
      <c r="A13" s="6"/>
    </row>
    <row r="14" ht="12.75">
      <c r="A14" s="6"/>
    </row>
    <row r="15" ht="12.75">
      <c r="A15" s="6"/>
    </row>
    <row r="16" ht="12.75">
      <c r="A16" s="6"/>
    </row>
    <row r="17" ht="12.75">
      <c r="A17" s="6"/>
    </row>
    <row r="18" ht="12.75">
      <c r="A18" s="6"/>
    </row>
    <row r="19" ht="12.75">
      <c r="A19" s="6"/>
    </row>
    <row r="20" ht="12.75">
      <c r="A20" s="6"/>
    </row>
    <row r="21" ht="12.75">
      <c r="A21" s="6"/>
    </row>
    <row r="22" ht="12.75">
      <c r="A22" s="6"/>
    </row>
    <row r="23" ht="12.75">
      <c r="A23" s="6"/>
    </row>
    <row r="24" ht="12.75">
      <c r="A24" s="6"/>
    </row>
    <row r="25" ht="12.75">
      <c r="A25" s="6"/>
    </row>
    <row r="26" ht="12.75">
      <c r="A26" s="6"/>
    </row>
    <row r="27" ht="12.75">
      <c r="A27" s="6"/>
    </row>
    <row r="28" ht="12.75">
      <c r="A28" s="6"/>
    </row>
    <row r="29" ht="12.75">
      <c r="A29" s="6"/>
    </row>
    <row r="30" ht="12.75">
      <c r="A30" s="6"/>
    </row>
    <row r="31" ht="12.75">
      <c r="A31" s="6"/>
    </row>
    <row r="32" ht="12.75">
      <c r="A32" s="6"/>
    </row>
    <row r="33" ht="12.75">
      <c r="A33" s="6"/>
    </row>
    <row r="34" ht="12.75">
      <c r="A34" s="6"/>
    </row>
    <row r="35" ht="12.75">
      <c r="A35" s="6"/>
    </row>
    <row r="36" ht="12.75">
      <c r="A36" s="6"/>
    </row>
    <row r="37" spans="1:2" ht="12.75">
      <c r="A37" s="6"/>
      <c r="B37">
        <f>COUNT(A23:A37)</f>
        <v>0</v>
      </c>
    </row>
    <row r="38" ht="12.75">
      <c r="A38" s="6"/>
    </row>
    <row r="39" ht="12.75">
      <c r="A39" s="6"/>
    </row>
    <row r="40" ht="12.75">
      <c r="A40" s="6"/>
    </row>
    <row r="41" spans="1:2" ht="12.75">
      <c r="A41" s="6"/>
      <c r="B41">
        <f>COUNT(A38:A41)</f>
        <v>0</v>
      </c>
    </row>
    <row r="42" ht="12.75">
      <c r="A42" s="11"/>
    </row>
  </sheetData>
  <mergeCells count="1">
    <mergeCell ref="D1:H2"/>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F15"/>
  <sheetViews>
    <sheetView workbookViewId="0" topLeftCell="A1">
      <selection activeCell="A1" sqref="A1:F15"/>
    </sheetView>
  </sheetViews>
  <sheetFormatPr defaultColWidth="9.140625" defaultRowHeight="12.75"/>
  <cols>
    <col min="2" max="2" width="16.421875" style="0" customWidth="1"/>
    <col min="3" max="3" width="13.00390625" style="0" customWidth="1"/>
    <col min="4" max="4" width="14.00390625" style="0" customWidth="1"/>
  </cols>
  <sheetData>
    <row r="1" spans="1:6" ht="12.75">
      <c r="A1" s="421" t="s">
        <v>265</v>
      </c>
      <c r="B1" s="422"/>
      <c r="C1" s="422"/>
      <c r="D1" s="422"/>
      <c r="E1" s="422"/>
      <c r="F1" s="423"/>
    </row>
    <row r="2" spans="1:6" ht="22.5" customHeight="1">
      <c r="A2" s="418" t="s">
        <v>266</v>
      </c>
      <c r="B2" s="419"/>
      <c r="C2" s="419"/>
      <c r="D2" s="419"/>
      <c r="E2" s="419"/>
      <c r="F2" s="420"/>
    </row>
    <row r="3" spans="1:6" ht="60.75" customHeight="1">
      <c r="A3" s="170" t="s">
        <v>77</v>
      </c>
      <c r="B3" s="171" t="s">
        <v>116</v>
      </c>
      <c r="C3" s="172" t="s">
        <v>263</v>
      </c>
      <c r="D3" s="172" t="s">
        <v>260</v>
      </c>
      <c r="E3" s="167" t="s">
        <v>261</v>
      </c>
      <c r="F3" s="169" t="s">
        <v>262</v>
      </c>
    </row>
    <row r="4" spans="1:6" ht="12.75">
      <c r="A4" s="173">
        <v>1976</v>
      </c>
      <c r="B4" s="174">
        <v>1</v>
      </c>
      <c r="C4" s="174">
        <v>1</v>
      </c>
      <c r="D4" s="174">
        <v>0</v>
      </c>
      <c r="E4" s="174">
        <v>0</v>
      </c>
      <c r="F4" s="175"/>
    </row>
    <row r="5" spans="1:6" ht="12.75">
      <c r="A5" s="173">
        <v>1977</v>
      </c>
      <c r="B5" s="174">
        <v>1</v>
      </c>
      <c r="C5" s="174">
        <v>1</v>
      </c>
      <c r="D5" s="174">
        <v>1</v>
      </c>
      <c r="E5" s="174">
        <v>0</v>
      </c>
      <c r="F5" s="175"/>
    </row>
    <row r="6" spans="1:6" ht="12.75">
      <c r="A6" s="173">
        <v>1978</v>
      </c>
      <c r="B6" s="174">
        <v>1</v>
      </c>
      <c r="C6" s="174">
        <v>1</v>
      </c>
      <c r="D6" s="174">
        <v>0</v>
      </c>
      <c r="E6" s="174">
        <v>0</v>
      </c>
      <c r="F6" s="175"/>
    </row>
    <row r="7" spans="1:6" ht="12.75">
      <c r="A7" s="173">
        <v>1980</v>
      </c>
      <c r="B7" s="174">
        <v>1</v>
      </c>
      <c r="C7" s="174">
        <v>2</v>
      </c>
      <c r="D7" s="174">
        <v>0</v>
      </c>
      <c r="E7" s="174">
        <v>0</v>
      </c>
      <c r="F7" s="175"/>
    </row>
    <row r="8" spans="1:6" ht="12.75">
      <c r="A8" s="173">
        <v>1982</v>
      </c>
      <c r="B8" s="174">
        <v>1</v>
      </c>
      <c r="C8" s="174">
        <v>2</v>
      </c>
      <c r="D8" s="174">
        <v>0</v>
      </c>
      <c r="E8" s="174">
        <v>0</v>
      </c>
      <c r="F8" s="175"/>
    </row>
    <row r="9" spans="1:6" ht="12.75">
      <c r="A9" s="173">
        <v>1989</v>
      </c>
      <c r="B9" s="174">
        <v>1</v>
      </c>
      <c r="C9" s="174">
        <v>2</v>
      </c>
      <c r="D9" s="174">
        <v>0</v>
      </c>
      <c r="E9" s="174">
        <v>0</v>
      </c>
      <c r="F9" s="175"/>
    </row>
    <row r="10" spans="1:6" ht="12.75">
      <c r="A10" s="173">
        <v>1992</v>
      </c>
      <c r="B10" s="174">
        <v>1</v>
      </c>
      <c r="C10" s="174">
        <v>24</v>
      </c>
      <c r="D10" s="174">
        <v>0</v>
      </c>
      <c r="E10" s="174">
        <v>0</v>
      </c>
      <c r="F10" s="175"/>
    </row>
    <row r="11" spans="1:6" ht="12.75">
      <c r="A11" s="173">
        <v>1998</v>
      </c>
      <c r="B11" s="174">
        <v>1</v>
      </c>
      <c r="C11" s="174">
        <v>13</v>
      </c>
      <c r="D11" s="174">
        <v>0</v>
      </c>
      <c r="E11" s="174">
        <v>0</v>
      </c>
      <c r="F11" s="175"/>
    </row>
    <row r="12" spans="1:6" ht="12.75">
      <c r="A12" s="173">
        <v>2000</v>
      </c>
      <c r="B12" s="174">
        <v>1</v>
      </c>
      <c r="C12" s="174">
        <v>1</v>
      </c>
      <c r="D12" s="174">
        <v>1</v>
      </c>
      <c r="E12" s="174">
        <v>0</v>
      </c>
      <c r="F12" s="175"/>
    </row>
    <row r="13" spans="1:6" ht="12.75">
      <c r="A13" s="173">
        <v>2001</v>
      </c>
      <c r="B13" s="174">
        <v>1</v>
      </c>
      <c r="C13" s="174">
        <v>1</v>
      </c>
      <c r="D13" s="174">
        <v>1</v>
      </c>
      <c r="E13" s="174">
        <v>1</v>
      </c>
      <c r="F13" s="175" t="s">
        <v>264</v>
      </c>
    </row>
    <row r="14" spans="1:6" ht="12.75">
      <c r="A14" s="183">
        <v>2004</v>
      </c>
      <c r="B14" s="163">
        <v>1</v>
      </c>
      <c r="C14" s="163">
        <v>6</v>
      </c>
      <c r="D14" s="163">
        <v>6</v>
      </c>
      <c r="E14" s="163">
        <v>0</v>
      </c>
      <c r="F14" s="184"/>
    </row>
    <row r="15" spans="1:6" ht="13.5" thickBot="1">
      <c r="A15" s="185" t="s">
        <v>76</v>
      </c>
      <c r="B15" s="187">
        <f>SUM(B4:B14)</f>
        <v>11</v>
      </c>
      <c r="C15" s="187">
        <f>SUM(C4:C14)</f>
        <v>54</v>
      </c>
      <c r="D15" s="187">
        <f>SUM(D4:D14)</f>
        <v>9</v>
      </c>
      <c r="E15" s="187">
        <f>SUM(E4:E14)</f>
        <v>1</v>
      </c>
      <c r="F15" s="186"/>
    </row>
  </sheetData>
  <mergeCells count="2">
    <mergeCell ref="A2:F2"/>
    <mergeCell ref="A1:F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99"/>
  <sheetViews>
    <sheetView zoomScale="75" zoomScaleNormal="75" workbookViewId="0" topLeftCell="S78">
      <selection activeCell="A66" sqref="A66:A98"/>
    </sheetView>
  </sheetViews>
  <sheetFormatPr defaultColWidth="9.140625" defaultRowHeight="12.75"/>
  <cols>
    <col min="2" max="2" width="5.28125" style="9" customWidth="1"/>
    <col min="3" max="3" width="7.7109375" style="0" customWidth="1"/>
    <col min="4" max="4" width="4.28125" style="0" customWidth="1"/>
    <col min="5" max="5" width="4.57421875" style="0" customWidth="1"/>
    <col min="6" max="6" width="8.57421875" style="0" customWidth="1"/>
    <col min="7" max="7" width="6.140625" style="0" customWidth="1"/>
    <col min="8" max="8" width="4.140625" style="0" customWidth="1"/>
    <col min="9" max="9" width="9.7109375" style="0" customWidth="1"/>
    <col min="10" max="10" width="6.140625" style="0" customWidth="1"/>
    <col min="11" max="11" width="10.140625" style="0" customWidth="1"/>
    <col min="12" max="12" width="7.00390625" style="0" customWidth="1"/>
    <col min="13" max="13" width="7.421875" style="0" customWidth="1"/>
    <col min="14" max="14" width="12.7109375" style="0" customWidth="1"/>
    <col min="15" max="15" width="15.00390625" style="0" customWidth="1"/>
    <col min="16" max="16" width="14.7109375" style="0" customWidth="1"/>
    <col min="17" max="17" width="10.57421875" style="0" customWidth="1"/>
    <col min="18" max="18" width="10.00390625" style="0" customWidth="1"/>
    <col min="20" max="20" width="7.00390625" style="0" customWidth="1"/>
    <col min="21" max="21" width="17.28125" style="0" customWidth="1"/>
    <col min="22" max="22" width="14.7109375" style="0" customWidth="1"/>
    <col min="23" max="23" width="15.7109375" style="48" customWidth="1"/>
    <col min="24" max="24" width="11.00390625" style="9" customWidth="1"/>
    <col min="25" max="25" width="41.8515625" style="0" customWidth="1"/>
  </cols>
  <sheetData>
    <row r="1" spans="1:25" ht="13.5" thickTop="1">
      <c r="A1" s="301" t="s">
        <v>267</v>
      </c>
      <c r="B1" s="302"/>
      <c r="C1" s="302"/>
      <c r="D1" s="302"/>
      <c r="E1" s="302"/>
      <c r="F1" s="302"/>
      <c r="G1" s="302"/>
      <c r="H1" s="302"/>
      <c r="I1" s="302"/>
      <c r="J1" s="302"/>
      <c r="K1" s="302"/>
      <c r="L1" s="302"/>
      <c r="M1" s="302"/>
      <c r="N1" s="302"/>
      <c r="O1" s="302"/>
      <c r="P1" s="302"/>
      <c r="Q1" s="302"/>
      <c r="R1" s="302"/>
      <c r="S1" s="302"/>
      <c r="T1" s="302"/>
      <c r="U1" s="302"/>
      <c r="V1" s="302"/>
      <c r="W1" s="302"/>
      <c r="X1" s="302"/>
      <c r="Y1" s="303"/>
    </row>
    <row r="2" spans="1:25" ht="12.75">
      <c r="A2" s="304"/>
      <c r="B2" s="305"/>
      <c r="C2" s="305"/>
      <c r="D2" s="305"/>
      <c r="E2" s="305"/>
      <c r="F2" s="305"/>
      <c r="G2" s="305"/>
      <c r="H2" s="305"/>
      <c r="I2" s="305"/>
      <c r="J2" s="305"/>
      <c r="K2" s="305"/>
      <c r="L2" s="305"/>
      <c r="M2" s="305"/>
      <c r="N2" s="305"/>
      <c r="O2" s="305"/>
      <c r="P2" s="305"/>
      <c r="Q2" s="305"/>
      <c r="R2" s="305"/>
      <c r="S2" s="305"/>
      <c r="T2" s="305"/>
      <c r="U2" s="305"/>
      <c r="V2" s="305"/>
      <c r="W2" s="305"/>
      <c r="X2" s="305"/>
      <c r="Y2" s="306"/>
    </row>
    <row r="3" spans="1:25" ht="12.75">
      <c r="A3" s="307" t="s">
        <v>4</v>
      </c>
      <c r="B3" s="124" t="s">
        <v>1</v>
      </c>
      <c r="C3" s="125" t="s">
        <v>3</v>
      </c>
      <c r="D3" s="296" t="s">
        <v>5</v>
      </c>
      <c r="E3" s="296" t="s">
        <v>6</v>
      </c>
      <c r="F3" s="297" t="s">
        <v>177</v>
      </c>
      <c r="G3" s="297" t="s">
        <v>77</v>
      </c>
      <c r="H3" s="296" t="s">
        <v>7</v>
      </c>
      <c r="I3" s="296" t="s">
        <v>8</v>
      </c>
      <c r="J3" s="125" t="s">
        <v>9</v>
      </c>
      <c r="K3" s="124" t="s">
        <v>11</v>
      </c>
      <c r="L3" s="124" t="s">
        <v>9</v>
      </c>
      <c r="M3" s="124" t="s">
        <v>231</v>
      </c>
      <c r="N3" s="124" t="s">
        <v>232</v>
      </c>
      <c r="O3" s="124" t="s">
        <v>230</v>
      </c>
      <c r="P3" s="124" t="s">
        <v>10</v>
      </c>
      <c r="Q3" s="296" t="s">
        <v>203</v>
      </c>
      <c r="R3" s="309" t="s">
        <v>204</v>
      </c>
      <c r="S3" s="296" t="s">
        <v>17</v>
      </c>
      <c r="T3" s="124" t="s">
        <v>18</v>
      </c>
      <c r="U3" s="124" t="s">
        <v>225</v>
      </c>
      <c r="V3" s="124" t="s">
        <v>22</v>
      </c>
      <c r="W3" s="297" t="s">
        <v>174</v>
      </c>
      <c r="X3" s="297" t="s">
        <v>209</v>
      </c>
      <c r="Y3" s="299" t="s">
        <v>217</v>
      </c>
    </row>
    <row r="4" spans="1:25" ht="12.75">
      <c r="A4" s="307"/>
      <c r="B4" s="126" t="s">
        <v>2</v>
      </c>
      <c r="C4" s="127" t="s">
        <v>4</v>
      </c>
      <c r="D4" s="296"/>
      <c r="E4" s="296"/>
      <c r="F4" s="308"/>
      <c r="G4" s="308"/>
      <c r="H4" s="296"/>
      <c r="I4" s="296"/>
      <c r="J4" s="127" t="s">
        <v>10</v>
      </c>
      <c r="K4" s="126" t="s">
        <v>12</v>
      </c>
      <c r="L4" s="126" t="s">
        <v>0</v>
      </c>
      <c r="M4" s="126" t="s">
        <v>70</v>
      </c>
      <c r="N4" s="126" t="s">
        <v>13</v>
      </c>
      <c r="O4" s="126" t="s">
        <v>15</v>
      </c>
      <c r="P4" s="126" t="s">
        <v>15</v>
      </c>
      <c r="Q4" s="296"/>
      <c r="R4" s="309"/>
      <c r="S4" s="296"/>
      <c r="T4" s="126" t="s">
        <v>19</v>
      </c>
      <c r="U4" s="126" t="s">
        <v>224</v>
      </c>
      <c r="V4" s="126" t="s">
        <v>224</v>
      </c>
      <c r="W4" s="298"/>
      <c r="X4" s="298"/>
      <c r="Y4" s="300"/>
    </row>
    <row r="5" spans="1:25" ht="30.75" customHeight="1">
      <c r="A5" s="293">
        <v>1</v>
      </c>
      <c r="B5" s="282" t="s">
        <v>23</v>
      </c>
      <c r="C5" s="121">
        <v>57911</v>
      </c>
      <c r="D5" s="205">
        <v>8</v>
      </c>
      <c r="E5" s="205">
        <v>22</v>
      </c>
      <c r="F5" s="295">
        <v>0.5868055555555556</v>
      </c>
      <c r="G5" s="205">
        <v>1976</v>
      </c>
      <c r="H5" s="205" t="s">
        <v>24</v>
      </c>
      <c r="I5" s="205" t="s">
        <v>25</v>
      </c>
      <c r="J5" s="121" t="s">
        <v>30</v>
      </c>
      <c r="K5" s="205" t="s">
        <v>23</v>
      </c>
      <c r="L5" s="205" t="s">
        <v>21</v>
      </c>
      <c r="M5" s="285" t="s">
        <v>33</v>
      </c>
      <c r="N5" s="285" t="s">
        <v>34</v>
      </c>
      <c r="O5" s="208">
        <v>5000</v>
      </c>
      <c r="P5" s="208">
        <v>1297</v>
      </c>
      <c r="Q5" s="207">
        <v>0</v>
      </c>
      <c r="R5" s="207">
        <v>0</v>
      </c>
      <c r="S5" s="205" t="s">
        <v>28</v>
      </c>
      <c r="T5" s="205">
        <v>50</v>
      </c>
      <c r="U5" s="207">
        <v>0</v>
      </c>
      <c r="V5" s="207">
        <v>0</v>
      </c>
      <c r="W5" s="227" t="s">
        <v>223</v>
      </c>
      <c r="X5" s="282" t="s">
        <v>208</v>
      </c>
      <c r="Y5" s="203" t="s">
        <v>212</v>
      </c>
    </row>
    <row r="6" spans="1:25" ht="34.5" customHeight="1">
      <c r="A6" s="293"/>
      <c r="B6" s="283"/>
      <c r="C6" s="121">
        <v>274577</v>
      </c>
      <c r="D6" s="206"/>
      <c r="E6" s="206"/>
      <c r="F6" s="283"/>
      <c r="G6" s="206"/>
      <c r="H6" s="206"/>
      <c r="I6" s="206"/>
      <c r="J6" s="121" t="s">
        <v>26</v>
      </c>
      <c r="K6" s="206"/>
      <c r="L6" s="206"/>
      <c r="M6" s="286"/>
      <c r="N6" s="294"/>
      <c r="O6" s="209"/>
      <c r="P6" s="210"/>
      <c r="Q6" s="209"/>
      <c r="R6" s="209"/>
      <c r="S6" s="206"/>
      <c r="T6" s="206"/>
      <c r="U6" s="209"/>
      <c r="V6" s="209"/>
      <c r="W6" s="216"/>
      <c r="X6" s="283"/>
      <c r="Y6" s="254"/>
    </row>
    <row r="7" spans="1:25" ht="12.75">
      <c r="A7" s="293">
        <v>2</v>
      </c>
      <c r="B7" s="282" t="s">
        <v>23</v>
      </c>
      <c r="C7" s="121">
        <v>50407</v>
      </c>
      <c r="D7" s="205">
        <v>8</v>
      </c>
      <c r="E7" s="205">
        <v>27</v>
      </c>
      <c r="F7" s="212">
        <v>0.5069444444444444</v>
      </c>
      <c r="G7" s="205">
        <v>1976</v>
      </c>
      <c r="H7" s="205" t="s">
        <v>24</v>
      </c>
      <c r="I7" s="205" t="s">
        <v>25</v>
      </c>
      <c r="J7" s="205" t="s">
        <v>30</v>
      </c>
      <c r="K7" s="205" t="s">
        <v>23</v>
      </c>
      <c r="L7" s="205" t="s">
        <v>35</v>
      </c>
      <c r="M7" s="205" t="s">
        <v>36</v>
      </c>
      <c r="N7" s="211"/>
      <c r="O7" s="207">
        <v>550</v>
      </c>
      <c r="P7" s="208">
        <v>6000</v>
      </c>
      <c r="Q7" s="207">
        <v>0</v>
      </c>
      <c r="R7" s="207">
        <v>0</v>
      </c>
      <c r="S7" s="205" t="s">
        <v>28</v>
      </c>
      <c r="T7" s="205">
        <v>50</v>
      </c>
      <c r="U7" s="207">
        <v>0</v>
      </c>
      <c r="V7" s="207">
        <v>2</v>
      </c>
      <c r="W7" s="201"/>
      <c r="X7" s="282" t="s">
        <v>178</v>
      </c>
      <c r="Y7" s="292" t="s">
        <v>159</v>
      </c>
    </row>
    <row r="8" spans="1:25" ht="12.75">
      <c r="A8" s="293"/>
      <c r="B8" s="283"/>
      <c r="C8" s="121">
        <v>52157</v>
      </c>
      <c r="D8" s="205"/>
      <c r="E8" s="205"/>
      <c r="F8" s="206"/>
      <c r="G8" s="205"/>
      <c r="H8" s="205"/>
      <c r="I8" s="205"/>
      <c r="J8" s="205"/>
      <c r="K8" s="205"/>
      <c r="L8" s="205"/>
      <c r="M8" s="205"/>
      <c r="N8" s="211"/>
      <c r="O8" s="209"/>
      <c r="P8" s="210"/>
      <c r="Q8" s="207"/>
      <c r="R8" s="207"/>
      <c r="S8" s="206"/>
      <c r="T8" s="206"/>
      <c r="U8" s="207"/>
      <c r="V8" s="207"/>
      <c r="W8" s="201"/>
      <c r="X8" s="283"/>
      <c r="Y8" s="289"/>
    </row>
    <row r="9" spans="1:25" ht="23.25">
      <c r="A9" s="133">
        <v>3</v>
      </c>
      <c r="B9" s="134" t="s">
        <v>23</v>
      </c>
      <c r="C9" s="121">
        <v>55216</v>
      </c>
      <c r="D9" s="121">
        <v>10</v>
      </c>
      <c r="E9" s="121">
        <v>21</v>
      </c>
      <c r="F9" s="135">
        <v>0.4895833333333333</v>
      </c>
      <c r="G9" s="121">
        <v>1976</v>
      </c>
      <c r="H9" s="121" t="s">
        <v>24</v>
      </c>
      <c r="I9" s="121" t="s">
        <v>25</v>
      </c>
      <c r="J9" s="121" t="s">
        <v>37</v>
      </c>
      <c r="K9" s="121" t="s">
        <v>23</v>
      </c>
      <c r="L9" s="121" t="s">
        <v>21</v>
      </c>
      <c r="M9" s="121" t="s">
        <v>38</v>
      </c>
      <c r="N9" s="121"/>
      <c r="O9" s="136">
        <v>5100</v>
      </c>
      <c r="P9" s="137">
        <v>960</v>
      </c>
      <c r="Q9" s="137">
        <v>0</v>
      </c>
      <c r="R9" s="137">
        <v>0</v>
      </c>
      <c r="S9" s="121" t="s">
        <v>39</v>
      </c>
      <c r="T9" s="121">
        <v>2</v>
      </c>
      <c r="U9" s="137">
        <v>0</v>
      </c>
      <c r="V9" s="137">
        <v>2</v>
      </c>
      <c r="W9" s="132"/>
      <c r="X9" s="134" t="s">
        <v>179</v>
      </c>
      <c r="Y9" s="138" t="s">
        <v>163</v>
      </c>
    </row>
    <row r="10" spans="1:25" ht="23.25">
      <c r="A10" s="133">
        <v>4</v>
      </c>
      <c r="B10" s="134" t="s">
        <v>23</v>
      </c>
      <c r="C10" s="121" t="s">
        <v>52</v>
      </c>
      <c r="D10" s="121">
        <v>7</v>
      </c>
      <c r="E10" s="121">
        <v>20</v>
      </c>
      <c r="F10" s="135">
        <v>0.7291666666666666</v>
      </c>
      <c r="G10" s="121">
        <v>1977</v>
      </c>
      <c r="H10" s="121" t="s">
        <v>24</v>
      </c>
      <c r="I10" s="121" t="s">
        <v>25</v>
      </c>
      <c r="J10" s="121" t="s">
        <v>26</v>
      </c>
      <c r="K10" s="121" t="s">
        <v>23</v>
      </c>
      <c r="L10" s="121" t="s">
        <v>21</v>
      </c>
      <c r="M10" s="121" t="s">
        <v>27</v>
      </c>
      <c r="N10" s="121"/>
      <c r="O10" s="136">
        <v>16000</v>
      </c>
      <c r="P10" s="136">
        <v>1780</v>
      </c>
      <c r="Q10" s="137">
        <v>0</v>
      </c>
      <c r="R10" s="137">
        <v>0</v>
      </c>
      <c r="S10" s="121" t="s">
        <v>28</v>
      </c>
      <c r="T10" s="121">
        <v>5</v>
      </c>
      <c r="U10" s="137">
        <v>0</v>
      </c>
      <c r="V10" s="137">
        <v>2</v>
      </c>
      <c r="W10" s="132"/>
      <c r="X10" s="134" t="s">
        <v>196</v>
      </c>
      <c r="Y10" s="139" t="s">
        <v>213</v>
      </c>
    </row>
    <row r="11" spans="1:25" ht="31.5" customHeight="1">
      <c r="A11" s="213">
        <v>5</v>
      </c>
      <c r="B11" s="282" t="s">
        <v>23</v>
      </c>
      <c r="C11" s="121">
        <v>44028</v>
      </c>
      <c r="D11" s="205">
        <v>7</v>
      </c>
      <c r="E11" s="205">
        <v>27</v>
      </c>
      <c r="F11" s="212">
        <v>0.6770833333333334</v>
      </c>
      <c r="G11" s="205">
        <v>1977</v>
      </c>
      <c r="H11" s="205" t="s">
        <v>24</v>
      </c>
      <c r="I11" s="205" t="s">
        <v>25</v>
      </c>
      <c r="J11" s="121" t="s">
        <v>30</v>
      </c>
      <c r="K11" s="205" t="s">
        <v>23</v>
      </c>
      <c r="L11" s="205" t="s">
        <v>21</v>
      </c>
      <c r="M11" s="205" t="s">
        <v>29</v>
      </c>
      <c r="N11" s="211"/>
      <c r="O11" s="208">
        <v>2000</v>
      </c>
      <c r="P11" s="208">
        <v>31074</v>
      </c>
      <c r="Q11" s="207">
        <v>0</v>
      </c>
      <c r="R11" s="207">
        <v>0</v>
      </c>
      <c r="S11" s="205" t="s">
        <v>28</v>
      </c>
      <c r="T11" s="205">
        <v>50</v>
      </c>
      <c r="U11" s="207">
        <v>0</v>
      </c>
      <c r="V11" s="207">
        <v>1</v>
      </c>
      <c r="W11" s="227" t="s">
        <v>210</v>
      </c>
      <c r="X11" s="282" t="s">
        <v>180</v>
      </c>
      <c r="Y11" s="290" t="s">
        <v>164</v>
      </c>
    </row>
    <row r="12" spans="1:25" ht="25.5" customHeight="1">
      <c r="A12" s="213"/>
      <c r="B12" s="283"/>
      <c r="C12" s="121">
        <v>292777</v>
      </c>
      <c r="D12" s="206"/>
      <c r="E12" s="206"/>
      <c r="F12" s="206"/>
      <c r="G12" s="206"/>
      <c r="H12" s="206"/>
      <c r="I12" s="206"/>
      <c r="J12" s="121" t="s">
        <v>26</v>
      </c>
      <c r="K12" s="206"/>
      <c r="L12" s="206"/>
      <c r="M12" s="206"/>
      <c r="N12" s="211"/>
      <c r="O12" s="210"/>
      <c r="P12" s="209"/>
      <c r="Q12" s="209"/>
      <c r="R12" s="209"/>
      <c r="S12" s="206"/>
      <c r="T12" s="206"/>
      <c r="U12" s="209"/>
      <c r="V12" s="209"/>
      <c r="W12" s="216"/>
      <c r="X12" s="282"/>
      <c r="Y12" s="291"/>
    </row>
    <row r="13" spans="1:26" ht="23.25">
      <c r="A13" s="133">
        <v>6</v>
      </c>
      <c r="B13" s="134" t="s">
        <v>23</v>
      </c>
      <c r="C13" s="121" t="s">
        <v>62</v>
      </c>
      <c r="D13" s="121">
        <v>8</v>
      </c>
      <c r="E13" s="121">
        <v>19</v>
      </c>
      <c r="F13" s="135">
        <v>0.6354166666666666</v>
      </c>
      <c r="G13" s="121">
        <v>1977</v>
      </c>
      <c r="H13" s="121" t="s">
        <v>24</v>
      </c>
      <c r="I13" s="121" t="s">
        <v>25</v>
      </c>
      <c r="J13" s="121" t="s">
        <v>31</v>
      </c>
      <c r="K13" s="121" t="s">
        <v>23</v>
      </c>
      <c r="L13" s="121" t="s">
        <v>21</v>
      </c>
      <c r="M13" s="121" t="s">
        <v>27</v>
      </c>
      <c r="N13" s="121"/>
      <c r="O13" s="137">
        <v>50</v>
      </c>
      <c r="P13" s="136">
        <v>3100</v>
      </c>
      <c r="Q13" s="137">
        <v>0</v>
      </c>
      <c r="R13" s="137">
        <v>0</v>
      </c>
      <c r="S13" s="121" t="s">
        <v>32</v>
      </c>
      <c r="T13" s="121">
        <v>5</v>
      </c>
      <c r="U13" s="137">
        <v>5</v>
      </c>
      <c r="V13" s="137">
        <v>0</v>
      </c>
      <c r="W13" s="132"/>
      <c r="X13" s="134" t="s">
        <v>181</v>
      </c>
      <c r="Y13" s="138" t="s">
        <v>165</v>
      </c>
      <c r="Z13" s="14"/>
    </row>
    <row r="14" spans="1:25" ht="12.75">
      <c r="A14" s="213">
        <v>7</v>
      </c>
      <c r="B14" s="282" t="s">
        <v>23</v>
      </c>
      <c r="C14" s="121">
        <v>48888</v>
      </c>
      <c r="D14" s="205">
        <v>9</v>
      </c>
      <c r="E14" s="205">
        <v>3</v>
      </c>
      <c r="F14" s="212">
        <v>0.5104166666666666</v>
      </c>
      <c r="G14" s="205">
        <v>1977</v>
      </c>
      <c r="H14" s="205" t="s">
        <v>24</v>
      </c>
      <c r="I14" s="205" t="s">
        <v>25</v>
      </c>
      <c r="J14" s="205" t="s">
        <v>30</v>
      </c>
      <c r="K14" s="205" t="s">
        <v>23</v>
      </c>
      <c r="L14" s="205" t="s">
        <v>21</v>
      </c>
      <c r="M14" s="205" t="s">
        <v>29</v>
      </c>
      <c r="N14" s="211"/>
      <c r="O14" s="208">
        <v>1200</v>
      </c>
      <c r="P14" s="208">
        <v>17145</v>
      </c>
      <c r="Q14" s="207">
        <v>0</v>
      </c>
      <c r="R14" s="207">
        <v>0</v>
      </c>
      <c r="S14" s="205" t="s">
        <v>28</v>
      </c>
      <c r="T14" s="205">
        <v>50</v>
      </c>
      <c r="U14" s="207">
        <v>0</v>
      </c>
      <c r="V14" s="207">
        <v>1</v>
      </c>
      <c r="W14" s="201"/>
      <c r="X14" s="282" t="s">
        <v>182</v>
      </c>
      <c r="Y14" s="290" t="s">
        <v>164</v>
      </c>
    </row>
    <row r="15" spans="1:25" ht="12.75">
      <c r="A15" s="213"/>
      <c r="B15" s="283"/>
      <c r="C15" s="121">
        <v>68220</v>
      </c>
      <c r="D15" s="206"/>
      <c r="E15" s="206"/>
      <c r="F15" s="206"/>
      <c r="G15" s="206"/>
      <c r="H15" s="206"/>
      <c r="I15" s="206"/>
      <c r="J15" s="206"/>
      <c r="K15" s="206"/>
      <c r="L15" s="206"/>
      <c r="M15" s="206"/>
      <c r="N15" s="211"/>
      <c r="O15" s="209"/>
      <c r="P15" s="210"/>
      <c r="Q15" s="209"/>
      <c r="R15" s="209"/>
      <c r="S15" s="206"/>
      <c r="T15" s="206"/>
      <c r="U15" s="209"/>
      <c r="V15" s="209"/>
      <c r="W15" s="201"/>
      <c r="X15" s="282"/>
      <c r="Y15" s="291"/>
    </row>
    <row r="16" spans="1:25" ht="23.25">
      <c r="A16" s="133">
        <v>8</v>
      </c>
      <c r="B16" s="134" t="s">
        <v>23</v>
      </c>
      <c r="C16" s="121" t="s">
        <v>65</v>
      </c>
      <c r="D16" s="121">
        <v>1</v>
      </c>
      <c r="E16" s="121">
        <v>1</v>
      </c>
      <c r="F16" s="135">
        <v>0.7743055555555555</v>
      </c>
      <c r="G16" s="121">
        <v>1978</v>
      </c>
      <c r="H16" s="121" t="s">
        <v>24</v>
      </c>
      <c r="I16" s="121" t="s">
        <v>25</v>
      </c>
      <c r="J16" s="121" t="s">
        <v>30</v>
      </c>
      <c r="K16" s="121" t="s">
        <v>23</v>
      </c>
      <c r="L16" s="121" t="s">
        <v>21</v>
      </c>
      <c r="M16" s="121" t="s">
        <v>40</v>
      </c>
      <c r="N16" s="121"/>
      <c r="O16" s="137">
        <v>350</v>
      </c>
      <c r="P16" s="136">
        <v>3209</v>
      </c>
      <c r="Q16" s="137">
        <v>0</v>
      </c>
      <c r="R16" s="137">
        <v>0</v>
      </c>
      <c r="S16" s="121" t="s">
        <v>28</v>
      </c>
      <c r="T16" s="121">
        <v>50</v>
      </c>
      <c r="U16" s="137">
        <v>0</v>
      </c>
      <c r="V16" s="137">
        <v>1</v>
      </c>
      <c r="W16" s="132"/>
      <c r="X16" s="134" t="s">
        <v>183</v>
      </c>
      <c r="Y16" s="138" t="s">
        <v>166</v>
      </c>
    </row>
    <row r="17" spans="1:25" ht="23.25">
      <c r="A17" s="133">
        <v>9</v>
      </c>
      <c r="B17" s="134" t="s">
        <v>23</v>
      </c>
      <c r="C17" s="121" t="s">
        <v>69</v>
      </c>
      <c r="D17" s="121">
        <v>5</v>
      </c>
      <c r="E17" s="121">
        <v>17</v>
      </c>
      <c r="F17" s="135">
        <v>0.3333333333333333</v>
      </c>
      <c r="G17" s="121">
        <v>1978</v>
      </c>
      <c r="H17" s="121" t="s">
        <v>24</v>
      </c>
      <c r="I17" s="121" t="s">
        <v>25</v>
      </c>
      <c r="J17" s="121" t="s">
        <v>30</v>
      </c>
      <c r="K17" s="121" t="s">
        <v>23</v>
      </c>
      <c r="L17" s="121" t="s">
        <v>21</v>
      </c>
      <c r="M17" s="121" t="s">
        <v>41</v>
      </c>
      <c r="N17" s="121"/>
      <c r="O17" s="137">
        <v>500</v>
      </c>
      <c r="P17" s="136">
        <v>7000</v>
      </c>
      <c r="Q17" s="137">
        <v>0</v>
      </c>
      <c r="R17" s="137">
        <v>0</v>
      </c>
      <c r="S17" s="121" t="s">
        <v>28</v>
      </c>
      <c r="T17" s="121">
        <v>45</v>
      </c>
      <c r="U17" s="137">
        <v>0</v>
      </c>
      <c r="V17" s="137">
        <v>1</v>
      </c>
      <c r="W17" s="132"/>
      <c r="X17" s="134" t="s">
        <v>184</v>
      </c>
      <c r="Y17" s="138" t="s">
        <v>167</v>
      </c>
    </row>
    <row r="18" spans="1:25" ht="23.25">
      <c r="A18" s="133">
        <v>10</v>
      </c>
      <c r="B18" s="134" t="s">
        <v>23</v>
      </c>
      <c r="C18" s="121">
        <v>50417</v>
      </c>
      <c r="D18" s="121">
        <v>1</v>
      </c>
      <c r="E18" s="121">
        <v>14</v>
      </c>
      <c r="F18" s="135">
        <v>0.8680555555555555</v>
      </c>
      <c r="G18" s="121">
        <v>1979</v>
      </c>
      <c r="H18" s="121" t="s">
        <v>24</v>
      </c>
      <c r="I18" s="121" t="s">
        <v>25</v>
      </c>
      <c r="J18" s="121" t="s">
        <v>30</v>
      </c>
      <c r="K18" s="121" t="s">
        <v>23</v>
      </c>
      <c r="L18" s="121" t="s">
        <v>21</v>
      </c>
      <c r="M18" s="121" t="s">
        <v>42</v>
      </c>
      <c r="N18" s="121"/>
      <c r="O18" s="136">
        <v>3300</v>
      </c>
      <c r="P18" s="136">
        <v>3600</v>
      </c>
      <c r="Q18" s="137">
        <v>0</v>
      </c>
      <c r="R18" s="137">
        <v>0</v>
      </c>
      <c r="S18" s="121" t="s">
        <v>28</v>
      </c>
      <c r="T18" s="121">
        <v>53</v>
      </c>
      <c r="U18" s="137">
        <v>0</v>
      </c>
      <c r="V18" s="137">
        <v>2</v>
      </c>
      <c r="W18" s="132"/>
      <c r="X18" s="134" t="s">
        <v>185</v>
      </c>
      <c r="Y18" s="138" t="s">
        <v>168</v>
      </c>
    </row>
    <row r="19" spans="1:25" ht="12.75">
      <c r="A19" s="213">
        <v>11</v>
      </c>
      <c r="B19" s="282" t="s">
        <v>23</v>
      </c>
      <c r="C19" s="121">
        <v>44169</v>
      </c>
      <c r="D19" s="205">
        <v>4</v>
      </c>
      <c r="E19" s="205">
        <v>17</v>
      </c>
      <c r="F19" s="212">
        <v>0.9131944444444445</v>
      </c>
      <c r="G19" s="205">
        <v>1979</v>
      </c>
      <c r="H19" s="205" t="s">
        <v>24</v>
      </c>
      <c r="I19" s="205" t="s">
        <v>25</v>
      </c>
      <c r="J19" s="121" t="s">
        <v>30</v>
      </c>
      <c r="K19" s="205" t="s">
        <v>23</v>
      </c>
      <c r="L19" s="205" t="s">
        <v>21</v>
      </c>
      <c r="M19" s="205" t="s">
        <v>43</v>
      </c>
      <c r="N19" s="205"/>
      <c r="O19" s="208">
        <v>19000</v>
      </c>
      <c r="P19" s="208">
        <v>8740</v>
      </c>
      <c r="Q19" s="207">
        <v>0</v>
      </c>
      <c r="R19" s="207">
        <v>0</v>
      </c>
      <c r="S19" s="205" t="s">
        <v>28</v>
      </c>
      <c r="T19" s="205">
        <v>55</v>
      </c>
      <c r="U19" s="207">
        <v>0</v>
      </c>
      <c r="V19" s="207">
        <v>5</v>
      </c>
      <c r="W19" s="224"/>
      <c r="X19" s="282" t="s">
        <v>186</v>
      </c>
      <c r="Y19" s="288" t="s">
        <v>160</v>
      </c>
    </row>
    <row r="20" spans="1:25" ht="23.25">
      <c r="A20" s="213"/>
      <c r="B20" s="283"/>
      <c r="C20" s="121" t="s">
        <v>44</v>
      </c>
      <c r="D20" s="206"/>
      <c r="E20" s="206"/>
      <c r="F20" s="206"/>
      <c r="G20" s="206"/>
      <c r="H20" s="206"/>
      <c r="I20" s="206"/>
      <c r="J20" s="121" t="s">
        <v>26</v>
      </c>
      <c r="K20" s="206"/>
      <c r="L20" s="206"/>
      <c r="M20" s="206"/>
      <c r="N20" s="205"/>
      <c r="O20" s="210"/>
      <c r="P20" s="209"/>
      <c r="Q20" s="209"/>
      <c r="R20" s="209"/>
      <c r="S20" s="206"/>
      <c r="T20" s="210"/>
      <c r="U20" s="209"/>
      <c r="V20" s="210"/>
      <c r="W20" s="224"/>
      <c r="X20" s="282"/>
      <c r="Y20" s="289"/>
    </row>
    <row r="21" spans="1:25" ht="23.25">
      <c r="A21" s="133">
        <v>12</v>
      </c>
      <c r="B21" s="134" t="s">
        <v>23</v>
      </c>
      <c r="C21" s="121">
        <v>282476</v>
      </c>
      <c r="D21" s="121">
        <v>10</v>
      </c>
      <c r="E21" s="121">
        <v>24</v>
      </c>
      <c r="F21" s="135">
        <v>0.9305555555555555</v>
      </c>
      <c r="G21" s="121">
        <v>1979</v>
      </c>
      <c r="H21" s="121" t="s">
        <v>24</v>
      </c>
      <c r="I21" s="121" t="s">
        <v>25</v>
      </c>
      <c r="J21" s="121" t="s">
        <v>26</v>
      </c>
      <c r="K21" s="121" t="s">
        <v>23</v>
      </c>
      <c r="L21" s="121" t="s">
        <v>21</v>
      </c>
      <c r="M21" s="121" t="s">
        <v>38</v>
      </c>
      <c r="N21" s="121"/>
      <c r="O21" s="137">
        <v>200</v>
      </c>
      <c r="P21" s="136">
        <v>16000</v>
      </c>
      <c r="Q21" s="137">
        <v>0</v>
      </c>
      <c r="R21" s="137">
        <v>0</v>
      </c>
      <c r="S21" s="121" t="s">
        <v>28</v>
      </c>
      <c r="T21" s="121">
        <v>3</v>
      </c>
      <c r="U21" s="137">
        <v>2</v>
      </c>
      <c r="V21" s="137">
        <v>2</v>
      </c>
      <c r="W21" s="132"/>
      <c r="X21" s="134" t="s">
        <v>187</v>
      </c>
      <c r="Y21" s="139" t="s">
        <v>161</v>
      </c>
    </row>
    <row r="22" spans="1:25" ht="23.25">
      <c r="A22" s="213">
        <v>13</v>
      </c>
      <c r="B22" s="282" t="s">
        <v>23</v>
      </c>
      <c r="C22" s="121">
        <v>60300</v>
      </c>
      <c r="D22" s="205">
        <v>6</v>
      </c>
      <c r="E22" s="205">
        <v>9</v>
      </c>
      <c r="F22" s="212">
        <v>0.611111111111111</v>
      </c>
      <c r="G22" s="205">
        <v>1980</v>
      </c>
      <c r="H22" s="205" t="s">
        <v>24</v>
      </c>
      <c r="I22" s="205" t="s">
        <v>25</v>
      </c>
      <c r="J22" s="121" t="s">
        <v>31</v>
      </c>
      <c r="K22" s="205" t="s">
        <v>23</v>
      </c>
      <c r="L22" s="205" t="s">
        <v>21</v>
      </c>
      <c r="M22" s="285" t="s">
        <v>45</v>
      </c>
      <c r="N22" s="205" t="s">
        <v>46</v>
      </c>
      <c r="O22" s="208">
        <v>841600</v>
      </c>
      <c r="P22" s="208">
        <v>63850</v>
      </c>
      <c r="Q22" s="207">
        <v>0</v>
      </c>
      <c r="R22" s="207">
        <v>0</v>
      </c>
      <c r="S22" s="205" t="s">
        <v>28</v>
      </c>
      <c r="T22" s="205">
        <v>30</v>
      </c>
      <c r="U22" s="207">
        <v>0</v>
      </c>
      <c r="V22" s="207">
        <v>26</v>
      </c>
      <c r="W22" s="224"/>
      <c r="X22" s="282" t="s">
        <v>175</v>
      </c>
      <c r="Y22" s="138" t="s">
        <v>169</v>
      </c>
    </row>
    <row r="23" spans="1:25" ht="24">
      <c r="A23" s="213"/>
      <c r="B23" s="283"/>
      <c r="C23" s="121">
        <v>54574</v>
      </c>
      <c r="D23" s="206"/>
      <c r="E23" s="206"/>
      <c r="F23" s="206"/>
      <c r="G23" s="206"/>
      <c r="H23" s="206"/>
      <c r="I23" s="206"/>
      <c r="J23" s="121" t="s">
        <v>30</v>
      </c>
      <c r="K23" s="206"/>
      <c r="L23" s="206"/>
      <c r="M23" s="286"/>
      <c r="N23" s="205"/>
      <c r="O23" s="209"/>
      <c r="P23" s="210"/>
      <c r="Q23" s="209"/>
      <c r="R23" s="209"/>
      <c r="S23" s="206"/>
      <c r="T23" s="206"/>
      <c r="U23" s="209"/>
      <c r="V23" s="209"/>
      <c r="W23" s="224"/>
      <c r="X23" s="283"/>
      <c r="Y23" s="142" t="s">
        <v>162</v>
      </c>
    </row>
    <row r="24" spans="1:25" ht="23.25">
      <c r="A24" s="213">
        <v>14</v>
      </c>
      <c r="B24" s="282" t="s">
        <v>23</v>
      </c>
      <c r="C24" s="121">
        <v>48539</v>
      </c>
      <c r="D24" s="205">
        <v>10</v>
      </c>
      <c r="E24" s="205">
        <v>7</v>
      </c>
      <c r="F24" s="212">
        <v>0.9097222222222222</v>
      </c>
      <c r="G24" s="205">
        <v>1980</v>
      </c>
      <c r="H24" s="205" t="s">
        <v>24</v>
      </c>
      <c r="I24" s="205" t="s">
        <v>25</v>
      </c>
      <c r="J24" s="121" t="s">
        <v>31</v>
      </c>
      <c r="K24" s="205" t="s">
        <v>23</v>
      </c>
      <c r="L24" s="205" t="s">
        <v>21</v>
      </c>
      <c r="M24" s="205" t="s">
        <v>49</v>
      </c>
      <c r="N24" s="205"/>
      <c r="O24" s="207">
        <v>750</v>
      </c>
      <c r="P24" s="208">
        <v>2832</v>
      </c>
      <c r="Q24" s="207">
        <v>0</v>
      </c>
      <c r="R24" s="207">
        <v>0</v>
      </c>
      <c r="S24" s="205" t="s">
        <v>28</v>
      </c>
      <c r="T24" s="205">
        <v>3</v>
      </c>
      <c r="U24" s="207">
        <v>0</v>
      </c>
      <c r="V24" s="207">
        <v>4</v>
      </c>
      <c r="W24" s="224"/>
      <c r="X24" s="282" t="s">
        <v>189</v>
      </c>
      <c r="Y24" s="138" t="s">
        <v>170</v>
      </c>
    </row>
    <row r="25" spans="1:25" ht="12.75">
      <c r="A25" s="213"/>
      <c r="B25" s="283"/>
      <c r="C25" s="121">
        <v>283176</v>
      </c>
      <c r="D25" s="206"/>
      <c r="E25" s="206"/>
      <c r="F25" s="206"/>
      <c r="G25" s="206"/>
      <c r="H25" s="206"/>
      <c r="I25" s="206"/>
      <c r="J25" s="121" t="s">
        <v>37</v>
      </c>
      <c r="K25" s="206"/>
      <c r="L25" s="206"/>
      <c r="M25" s="206"/>
      <c r="N25" s="205"/>
      <c r="O25" s="209"/>
      <c r="P25" s="210"/>
      <c r="Q25" s="209"/>
      <c r="R25" s="209"/>
      <c r="S25" s="206"/>
      <c r="T25" s="206"/>
      <c r="U25" s="209"/>
      <c r="V25" s="209"/>
      <c r="W25" s="224"/>
      <c r="X25" s="282"/>
      <c r="Y25" s="142" t="s">
        <v>214</v>
      </c>
    </row>
    <row r="26" spans="1:25" s="31" customFormat="1" ht="80.25" customHeight="1">
      <c r="A26" s="123">
        <v>15</v>
      </c>
      <c r="B26" s="128" t="s">
        <v>23</v>
      </c>
      <c r="C26" s="117">
        <v>2101380</v>
      </c>
      <c r="D26" s="117">
        <v>10</v>
      </c>
      <c r="E26" s="117">
        <v>7</v>
      </c>
      <c r="F26" s="122">
        <v>0.8090277777777778</v>
      </c>
      <c r="G26" s="117">
        <v>1980</v>
      </c>
      <c r="H26" s="117" t="s">
        <v>24</v>
      </c>
      <c r="I26" s="117" t="s">
        <v>25</v>
      </c>
      <c r="J26" s="117" t="s">
        <v>30</v>
      </c>
      <c r="K26" s="117" t="s">
        <v>23</v>
      </c>
      <c r="L26" s="117" t="s">
        <v>21</v>
      </c>
      <c r="M26" s="117" t="s">
        <v>47</v>
      </c>
      <c r="N26" s="117" t="s">
        <v>48</v>
      </c>
      <c r="O26" s="120">
        <v>4000</v>
      </c>
      <c r="P26" s="120">
        <v>77500</v>
      </c>
      <c r="Q26" s="119">
        <v>0</v>
      </c>
      <c r="R26" s="119">
        <v>0</v>
      </c>
      <c r="S26" s="117" t="s">
        <v>28</v>
      </c>
      <c r="T26" s="117">
        <v>45</v>
      </c>
      <c r="U26" s="119">
        <v>0</v>
      </c>
      <c r="V26" s="119">
        <v>1</v>
      </c>
      <c r="W26" s="129" t="s">
        <v>226</v>
      </c>
      <c r="X26" s="128" t="s">
        <v>188</v>
      </c>
      <c r="Y26" s="140" t="s">
        <v>171</v>
      </c>
    </row>
    <row r="27" spans="1:25" ht="34.5">
      <c r="A27" s="133">
        <v>16</v>
      </c>
      <c r="B27" s="134" t="s">
        <v>23</v>
      </c>
      <c r="C27" s="121">
        <v>54859</v>
      </c>
      <c r="D27" s="121">
        <v>7</v>
      </c>
      <c r="E27" s="121">
        <v>22</v>
      </c>
      <c r="F27" s="135">
        <v>0.4930555555555556</v>
      </c>
      <c r="G27" s="121">
        <v>1981</v>
      </c>
      <c r="H27" s="121" t="s">
        <v>24</v>
      </c>
      <c r="I27" s="121" t="s">
        <v>25</v>
      </c>
      <c r="J27" s="121" t="s">
        <v>31</v>
      </c>
      <c r="K27" s="121" t="s">
        <v>23</v>
      </c>
      <c r="L27" s="121" t="s">
        <v>21</v>
      </c>
      <c r="M27" s="121" t="s">
        <v>50</v>
      </c>
      <c r="N27" s="121"/>
      <c r="O27" s="136">
        <v>14000</v>
      </c>
      <c r="P27" s="136">
        <v>12220</v>
      </c>
      <c r="Q27" s="137">
        <v>0</v>
      </c>
      <c r="R27" s="137">
        <v>0</v>
      </c>
      <c r="S27" s="121" t="s">
        <v>229</v>
      </c>
      <c r="T27" s="121">
        <v>4</v>
      </c>
      <c r="U27" s="137">
        <v>2</v>
      </c>
      <c r="V27" s="137">
        <v>5</v>
      </c>
      <c r="W27" s="132"/>
      <c r="X27" s="134" t="s">
        <v>190</v>
      </c>
      <c r="Y27" s="138" t="s">
        <v>173</v>
      </c>
    </row>
    <row r="28" spans="1:25" ht="23.25">
      <c r="A28" s="133">
        <v>17</v>
      </c>
      <c r="B28" s="134" t="s">
        <v>23</v>
      </c>
      <c r="C28" s="121">
        <v>50409</v>
      </c>
      <c r="D28" s="121">
        <v>7</v>
      </c>
      <c r="E28" s="121">
        <v>23</v>
      </c>
      <c r="F28" s="135">
        <v>0.4201388888888889</v>
      </c>
      <c r="G28" s="121">
        <v>1981</v>
      </c>
      <c r="H28" s="121" t="s">
        <v>24</v>
      </c>
      <c r="I28" s="121" t="s">
        <v>25</v>
      </c>
      <c r="J28" s="121" t="s">
        <v>31</v>
      </c>
      <c r="K28" s="121" t="s">
        <v>23</v>
      </c>
      <c r="L28" s="121" t="s">
        <v>21</v>
      </c>
      <c r="M28" s="121" t="s">
        <v>51</v>
      </c>
      <c r="N28" s="121"/>
      <c r="O28" s="136">
        <v>2150</v>
      </c>
      <c r="P28" s="136">
        <v>7350</v>
      </c>
      <c r="Q28" s="137">
        <v>0</v>
      </c>
      <c r="R28" s="137">
        <v>0</v>
      </c>
      <c r="S28" s="121" t="s">
        <v>28</v>
      </c>
      <c r="T28" s="121">
        <v>3</v>
      </c>
      <c r="U28" s="137">
        <v>2</v>
      </c>
      <c r="V28" s="137">
        <v>0</v>
      </c>
      <c r="W28" s="132"/>
      <c r="X28" s="134" t="s">
        <v>191</v>
      </c>
      <c r="Y28" s="138" t="s">
        <v>172</v>
      </c>
    </row>
    <row r="29" spans="1:25" ht="24">
      <c r="A29" s="133">
        <v>18</v>
      </c>
      <c r="B29" s="134" t="s">
        <v>23</v>
      </c>
      <c r="C29" s="121"/>
      <c r="D29" s="121">
        <v>7</v>
      </c>
      <c r="E29" s="121"/>
      <c r="F29" s="135"/>
      <c r="G29" s="121">
        <v>1983</v>
      </c>
      <c r="H29" s="121" t="s">
        <v>24</v>
      </c>
      <c r="I29" s="121" t="s">
        <v>25</v>
      </c>
      <c r="J29" s="121" t="s">
        <v>30</v>
      </c>
      <c r="K29" s="121" t="s">
        <v>23</v>
      </c>
      <c r="L29" s="121"/>
      <c r="M29" s="196"/>
      <c r="N29" s="121"/>
      <c r="O29" s="136"/>
      <c r="P29" s="136"/>
      <c r="Q29" s="137">
        <v>1</v>
      </c>
      <c r="R29" s="137">
        <v>3</v>
      </c>
      <c r="S29" s="121" t="s">
        <v>28</v>
      </c>
      <c r="T29" s="121"/>
      <c r="U29" s="137"/>
      <c r="V29" s="137"/>
      <c r="W29" s="132"/>
      <c r="X29" s="134" t="s">
        <v>410</v>
      </c>
      <c r="Y29" s="116" t="s">
        <v>411</v>
      </c>
    </row>
    <row r="30" spans="1:25" ht="27.75" customHeight="1">
      <c r="A30" s="213">
        <v>19</v>
      </c>
      <c r="B30" s="282" t="s">
        <v>23</v>
      </c>
      <c r="C30" s="121" t="s">
        <v>60</v>
      </c>
      <c r="D30" s="205">
        <v>4</v>
      </c>
      <c r="E30" s="205">
        <v>10</v>
      </c>
      <c r="F30" s="212">
        <v>0.7916666666666666</v>
      </c>
      <c r="G30" s="205">
        <v>1984</v>
      </c>
      <c r="H30" s="205" t="s">
        <v>24</v>
      </c>
      <c r="I30" s="205" t="s">
        <v>25</v>
      </c>
      <c r="J30" s="211" t="s">
        <v>30</v>
      </c>
      <c r="K30" s="205" t="s">
        <v>23</v>
      </c>
      <c r="L30" s="205" t="s">
        <v>21</v>
      </c>
      <c r="M30" s="285" t="s">
        <v>46</v>
      </c>
      <c r="N30" s="205" t="s">
        <v>53</v>
      </c>
      <c r="O30" s="208">
        <v>15000</v>
      </c>
      <c r="P30" s="207">
        <v>961</v>
      </c>
      <c r="Q30" s="207">
        <v>0</v>
      </c>
      <c r="R30" s="207">
        <v>0</v>
      </c>
      <c r="S30" s="205" t="s">
        <v>28</v>
      </c>
      <c r="T30" s="205">
        <v>13</v>
      </c>
      <c r="U30" s="207">
        <v>0</v>
      </c>
      <c r="V30" s="207">
        <v>1</v>
      </c>
      <c r="W30" s="224"/>
      <c r="X30" s="282" t="s">
        <v>192</v>
      </c>
      <c r="Y30" s="284" t="s">
        <v>215</v>
      </c>
    </row>
    <row r="31" spans="1:25" ht="12.75">
      <c r="A31" s="213"/>
      <c r="B31" s="283"/>
      <c r="C31" s="121">
        <v>51597</v>
      </c>
      <c r="D31" s="206"/>
      <c r="E31" s="206"/>
      <c r="F31" s="206"/>
      <c r="G31" s="206"/>
      <c r="H31" s="206"/>
      <c r="I31" s="206"/>
      <c r="J31" s="287"/>
      <c r="K31" s="206"/>
      <c r="L31" s="206"/>
      <c r="M31" s="286"/>
      <c r="N31" s="205"/>
      <c r="O31" s="209"/>
      <c r="P31" s="210"/>
      <c r="Q31" s="209"/>
      <c r="R31" s="209"/>
      <c r="S31" s="206"/>
      <c r="T31" s="206"/>
      <c r="U31" s="209"/>
      <c r="V31" s="209"/>
      <c r="W31" s="224"/>
      <c r="X31" s="282"/>
      <c r="Y31" s="284"/>
    </row>
    <row r="32" spans="1:25" ht="28.5" customHeight="1">
      <c r="A32" s="213">
        <v>20</v>
      </c>
      <c r="B32" s="282" t="s">
        <v>23</v>
      </c>
      <c r="C32" s="121" t="s">
        <v>67</v>
      </c>
      <c r="D32" s="205">
        <v>5</v>
      </c>
      <c r="E32" s="282">
        <v>28</v>
      </c>
      <c r="F32" s="212">
        <v>0.4979166666666666</v>
      </c>
      <c r="G32" s="205">
        <v>1984</v>
      </c>
      <c r="H32" s="205" t="s">
        <v>24</v>
      </c>
      <c r="I32" s="205" t="s">
        <v>25</v>
      </c>
      <c r="J32" s="121" t="s">
        <v>26</v>
      </c>
      <c r="K32" s="205" t="s">
        <v>23</v>
      </c>
      <c r="L32" s="205" t="s">
        <v>21</v>
      </c>
      <c r="M32" s="285" t="s">
        <v>54</v>
      </c>
      <c r="N32" s="205" t="s">
        <v>56</v>
      </c>
      <c r="O32" s="208">
        <v>828000</v>
      </c>
      <c r="P32" s="208">
        <v>470000</v>
      </c>
      <c r="Q32" s="207">
        <v>0</v>
      </c>
      <c r="R32" s="207">
        <v>0</v>
      </c>
      <c r="S32" s="205" t="s">
        <v>28</v>
      </c>
      <c r="T32" s="205">
        <v>40</v>
      </c>
      <c r="U32" s="207">
        <v>2</v>
      </c>
      <c r="V32" s="207">
        <v>30</v>
      </c>
      <c r="W32" s="224"/>
      <c r="X32" s="282" t="s">
        <v>176</v>
      </c>
      <c r="Y32" s="284" t="s">
        <v>227</v>
      </c>
    </row>
    <row r="33" spans="1:25" ht="35.25" customHeight="1">
      <c r="A33" s="213"/>
      <c r="B33" s="283"/>
      <c r="C33" s="121">
        <v>53236</v>
      </c>
      <c r="D33" s="206"/>
      <c r="E33" s="283"/>
      <c r="F33" s="206"/>
      <c r="G33" s="206"/>
      <c r="H33" s="206"/>
      <c r="I33" s="206"/>
      <c r="J33" s="121" t="s">
        <v>30</v>
      </c>
      <c r="K33" s="206"/>
      <c r="L33" s="206"/>
      <c r="M33" s="286"/>
      <c r="N33" s="205"/>
      <c r="O33" s="209"/>
      <c r="P33" s="210"/>
      <c r="Q33" s="209"/>
      <c r="R33" s="209"/>
      <c r="S33" s="206"/>
      <c r="T33" s="206"/>
      <c r="U33" s="209"/>
      <c r="V33" s="209"/>
      <c r="W33" s="224"/>
      <c r="X33" s="283"/>
      <c r="Y33" s="254"/>
    </row>
    <row r="34" spans="1:25" ht="26.25" customHeight="1">
      <c r="A34" s="213">
        <v>21</v>
      </c>
      <c r="B34" s="282" t="s">
        <v>23</v>
      </c>
      <c r="C34" s="121">
        <v>241479</v>
      </c>
      <c r="D34" s="205">
        <v>1</v>
      </c>
      <c r="E34" s="205">
        <v>18</v>
      </c>
      <c r="F34" s="212">
        <v>0.6180555555555556</v>
      </c>
      <c r="G34" s="205">
        <v>1989</v>
      </c>
      <c r="H34" s="205" t="s">
        <v>24</v>
      </c>
      <c r="I34" s="205" t="s">
        <v>25</v>
      </c>
      <c r="J34" s="205" t="s">
        <v>30</v>
      </c>
      <c r="K34" s="205" t="s">
        <v>23</v>
      </c>
      <c r="L34" s="205" t="s">
        <v>35</v>
      </c>
      <c r="M34" s="205" t="s">
        <v>57</v>
      </c>
      <c r="N34" s="211"/>
      <c r="O34" s="208">
        <v>29000</v>
      </c>
      <c r="P34" s="207">
        <v>779</v>
      </c>
      <c r="Q34" s="207">
        <v>0</v>
      </c>
      <c r="R34" s="207">
        <v>0</v>
      </c>
      <c r="S34" s="205" t="s">
        <v>28</v>
      </c>
      <c r="T34" s="205">
        <v>50</v>
      </c>
      <c r="U34" s="207">
        <v>0</v>
      </c>
      <c r="V34" s="207">
        <v>0</v>
      </c>
      <c r="W34" s="224"/>
      <c r="X34" s="282" t="s">
        <v>193</v>
      </c>
      <c r="Y34" s="203" t="s">
        <v>216</v>
      </c>
    </row>
    <row r="35" spans="1:25" ht="48" customHeight="1">
      <c r="A35" s="213"/>
      <c r="B35" s="283"/>
      <c r="C35" s="121">
        <v>69200</v>
      </c>
      <c r="D35" s="206"/>
      <c r="E35" s="206"/>
      <c r="F35" s="205"/>
      <c r="G35" s="206"/>
      <c r="H35" s="206"/>
      <c r="I35" s="206"/>
      <c r="J35" s="206"/>
      <c r="K35" s="206"/>
      <c r="L35" s="206"/>
      <c r="M35" s="206"/>
      <c r="N35" s="211"/>
      <c r="O35" s="209"/>
      <c r="P35" s="210"/>
      <c r="Q35" s="207"/>
      <c r="R35" s="207"/>
      <c r="S35" s="206"/>
      <c r="T35" s="205"/>
      <c r="U35" s="207"/>
      <c r="V35" s="207"/>
      <c r="W35" s="224"/>
      <c r="X35" s="282"/>
      <c r="Y35" s="254"/>
    </row>
    <row r="36" spans="1:25" ht="60.75" customHeight="1">
      <c r="A36" s="133">
        <v>22</v>
      </c>
      <c r="B36" s="134" t="s">
        <v>23</v>
      </c>
      <c r="C36" s="121">
        <v>262980</v>
      </c>
      <c r="D36" s="121">
        <v>7</v>
      </c>
      <c r="E36" s="121">
        <v>14</v>
      </c>
      <c r="F36" s="135">
        <v>0.22569444444444445</v>
      </c>
      <c r="G36" s="121">
        <v>1989</v>
      </c>
      <c r="H36" s="121" t="s">
        <v>24</v>
      </c>
      <c r="I36" s="121" t="s">
        <v>25</v>
      </c>
      <c r="J36" s="121" t="s">
        <v>30</v>
      </c>
      <c r="K36" s="121" t="s">
        <v>23</v>
      </c>
      <c r="L36" s="121" t="s">
        <v>35</v>
      </c>
      <c r="M36" s="121" t="s">
        <v>59</v>
      </c>
      <c r="N36" s="121"/>
      <c r="O36" s="136">
        <v>35000</v>
      </c>
      <c r="P36" s="137">
        <v>0</v>
      </c>
      <c r="Q36" s="137">
        <v>0</v>
      </c>
      <c r="R36" s="137">
        <v>0</v>
      </c>
      <c r="S36" s="121" t="s">
        <v>28</v>
      </c>
      <c r="T36" s="121">
        <v>55</v>
      </c>
      <c r="U36" s="137">
        <v>0</v>
      </c>
      <c r="V36" s="137">
        <v>0</v>
      </c>
      <c r="W36" s="143" t="s">
        <v>195</v>
      </c>
      <c r="X36" s="134" t="s">
        <v>194</v>
      </c>
      <c r="Y36" s="144" t="s">
        <v>218</v>
      </c>
    </row>
    <row r="37" spans="1:25" ht="36">
      <c r="A37" s="133">
        <v>23</v>
      </c>
      <c r="B37" s="134" t="s">
        <v>23</v>
      </c>
      <c r="C37" s="121" t="s">
        <v>55</v>
      </c>
      <c r="D37" s="121">
        <v>1</v>
      </c>
      <c r="E37" s="121">
        <v>31</v>
      </c>
      <c r="F37" s="135">
        <v>0.38125</v>
      </c>
      <c r="G37" s="121">
        <v>1992</v>
      </c>
      <c r="H37" s="121" t="s">
        <v>24</v>
      </c>
      <c r="I37" s="121" t="s">
        <v>25</v>
      </c>
      <c r="J37" s="121" t="s">
        <v>30</v>
      </c>
      <c r="K37" s="121" t="s">
        <v>23</v>
      </c>
      <c r="L37" s="121" t="s">
        <v>35</v>
      </c>
      <c r="M37" s="121" t="s">
        <v>61</v>
      </c>
      <c r="N37" s="121"/>
      <c r="O37" s="136">
        <v>15000</v>
      </c>
      <c r="P37" s="136">
        <v>5000</v>
      </c>
      <c r="Q37" s="137">
        <v>0</v>
      </c>
      <c r="R37" s="137">
        <v>0</v>
      </c>
      <c r="S37" s="121" t="s">
        <v>28</v>
      </c>
      <c r="T37" s="121">
        <v>45</v>
      </c>
      <c r="U37" s="137">
        <v>0</v>
      </c>
      <c r="V37" s="137">
        <v>0</v>
      </c>
      <c r="W37" s="143"/>
      <c r="X37" s="134" t="s">
        <v>196</v>
      </c>
      <c r="Y37" s="144" t="s">
        <v>219</v>
      </c>
    </row>
    <row r="38" spans="1:25" ht="23.25" customHeight="1">
      <c r="A38" s="213">
        <v>24</v>
      </c>
      <c r="B38" s="282" t="s">
        <v>23</v>
      </c>
      <c r="C38" s="121">
        <v>53704</v>
      </c>
      <c r="D38" s="205">
        <v>11</v>
      </c>
      <c r="E38" s="205">
        <v>30</v>
      </c>
      <c r="F38" s="212">
        <v>0.15625</v>
      </c>
      <c r="G38" s="205">
        <v>1992</v>
      </c>
      <c r="H38" s="205" t="s">
        <v>24</v>
      </c>
      <c r="I38" s="205" t="s">
        <v>25</v>
      </c>
      <c r="J38" s="121" t="s">
        <v>26</v>
      </c>
      <c r="K38" s="205" t="s">
        <v>23</v>
      </c>
      <c r="L38" s="205" t="s">
        <v>21</v>
      </c>
      <c r="M38" s="205" t="s">
        <v>63</v>
      </c>
      <c r="N38" s="211"/>
      <c r="O38" s="208">
        <v>4000</v>
      </c>
      <c r="P38" s="208">
        <v>14966</v>
      </c>
      <c r="Q38" s="207">
        <v>0</v>
      </c>
      <c r="R38" s="207">
        <v>0</v>
      </c>
      <c r="S38" s="205" t="s">
        <v>28</v>
      </c>
      <c r="T38" s="205">
        <v>35</v>
      </c>
      <c r="U38" s="207">
        <v>0</v>
      </c>
      <c r="V38" s="207">
        <v>1</v>
      </c>
      <c r="W38" s="201"/>
      <c r="X38" s="202" t="s">
        <v>197</v>
      </c>
      <c r="Y38" s="203" t="s">
        <v>228</v>
      </c>
    </row>
    <row r="39" spans="1:25" ht="23.25">
      <c r="A39" s="213"/>
      <c r="B39" s="283"/>
      <c r="C39" s="121" t="s">
        <v>64</v>
      </c>
      <c r="D39" s="205"/>
      <c r="E39" s="205"/>
      <c r="F39" s="206"/>
      <c r="G39" s="205"/>
      <c r="H39" s="205"/>
      <c r="I39" s="205"/>
      <c r="J39" s="121" t="s">
        <v>30</v>
      </c>
      <c r="K39" s="205"/>
      <c r="L39" s="205"/>
      <c r="M39" s="205"/>
      <c r="N39" s="211"/>
      <c r="O39" s="209"/>
      <c r="P39" s="210"/>
      <c r="Q39" s="207"/>
      <c r="R39" s="207"/>
      <c r="S39" s="206"/>
      <c r="T39" s="205"/>
      <c r="U39" s="207"/>
      <c r="V39" s="207"/>
      <c r="W39" s="201"/>
      <c r="X39" s="202"/>
      <c r="Y39" s="204"/>
    </row>
    <row r="40" spans="1:25" ht="36">
      <c r="A40" s="133">
        <v>25</v>
      </c>
      <c r="B40" s="134" t="s">
        <v>23</v>
      </c>
      <c r="C40" s="121">
        <v>53216</v>
      </c>
      <c r="D40" s="121">
        <v>7</v>
      </c>
      <c r="E40" s="121">
        <v>21</v>
      </c>
      <c r="F40" s="121"/>
      <c r="G40" s="121">
        <v>1994</v>
      </c>
      <c r="H40" s="121" t="s">
        <v>24</v>
      </c>
      <c r="I40" s="121" t="s">
        <v>25</v>
      </c>
      <c r="J40" s="121" t="s">
        <v>30</v>
      </c>
      <c r="K40" s="121" t="s">
        <v>23</v>
      </c>
      <c r="L40" s="121" t="s">
        <v>21</v>
      </c>
      <c r="M40" s="121" t="s">
        <v>66</v>
      </c>
      <c r="N40" s="121"/>
      <c r="O40" s="136">
        <v>7000</v>
      </c>
      <c r="P40" s="136">
        <v>13200</v>
      </c>
      <c r="Q40" s="137">
        <v>0</v>
      </c>
      <c r="R40" s="137">
        <v>0</v>
      </c>
      <c r="S40" s="121" t="s">
        <v>28</v>
      </c>
      <c r="T40" s="121">
        <v>45</v>
      </c>
      <c r="U40" s="137">
        <v>0</v>
      </c>
      <c r="V40" s="137">
        <v>1</v>
      </c>
      <c r="W40" s="132"/>
      <c r="X40" s="134" t="s">
        <v>198</v>
      </c>
      <c r="Y40" s="144" t="s">
        <v>220</v>
      </c>
    </row>
    <row r="41" spans="1:25" ht="60" customHeight="1">
      <c r="A41" s="133">
        <v>26</v>
      </c>
      <c r="B41" s="134" t="s">
        <v>23</v>
      </c>
      <c r="C41" s="121" t="s">
        <v>58</v>
      </c>
      <c r="D41" s="121">
        <v>6</v>
      </c>
      <c r="E41" s="121">
        <v>20</v>
      </c>
      <c r="F41" s="135">
        <v>0.3958333333333333</v>
      </c>
      <c r="G41" s="121">
        <v>1996</v>
      </c>
      <c r="H41" s="121" t="s">
        <v>24</v>
      </c>
      <c r="I41" s="121" t="s">
        <v>25</v>
      </c>
      <c r="J41" s="121" t="s">
        <v>30</v>
      </c>
      <c r="K41" s="121" t="s">
        <v>23</v>
      </c>
      <c r="L41" s="121" t="s">
        <v>35</v>
      </c>
      <c r="M41" s="121" t="s">
        <v>68</v>
      </c>
      <c r="N41" s="121"/>
      <c r="O41" s="136">
        <v>85000</v>
      </c>
      <c r="P41" s="136">
        <v>1000</v>
      </c>
      <c r="Q41" s="137">
        <v>0</v>
      </c>
      <c r="R41" s="137">
        <v>1</v>
      </c>
      <c r="S41" s="121" t="s">
        <v>28</v>
      </c>
      <c r="T41" s="121">
        <v>58</v>
      </c>
      <c r="U41" s="137">
        <v>0</v>
      </c>
      <c r="V41" s="137">
        <v>0</v>
      </c>
      <c r="W41" s="132"/>
      <c r="X41" s="134" t="s">
        <v>199</v>
      </c>
      <c r="Y41" s="145" t="s">
        <v>221</v>
      </c>
    </row>
    <row r="42" spans="1:25" ht="28.5" customHeight="1">
      <c r="A42" s="133">
        <v>27</v>
      </c>
      <c r="B42" s="134" t="s">
        <v>23</v>
      </c>
      <c r="C42" s="121">
        <v>57871</v>
      </c>
      <c r="D42" s="121">
        <v>11</v>
      </c>
      <c r="E42" s="121">
        <v>1</v>
      </c>
      <c r="F42" s="135">
        <v>0.9340277777777778</v>
      </c>
      <c r="G42" s="121">
        <v>2000</v>
      </c>
      <c r="H42" s="121" t="s">
        <v>24</v>
      </c>
      <c r="I42" s="121" t="s">
        <v>25</v>
      </c>
      <c r="J42" s="121" t="s">
        <v>30</v>
      </c>
      <c r="K42" s="121" t="s">
        <v>23</v>
      </c>
      <c r="L42" s="121" t="s">
        <v>21</v>
      </c>
      <c r="M42" s="121" t="s">
        <v>29</v>
      </c>
      <c r="N42" s="121"/>
      <c r="O42" s="136">
        <v>1500</v>
      </c>
      <c r="P42" s="136">
        <v>184886</v>
      </c>
      <c r="Q42" s="137">
        <v>0</v>
      </c>
      <c r="R42" s="137">
        <v>0</v>
      </c>
      <c r="S42" s="121" t="s">
        <v>28</v>
      </c>
      <c r="T42" s="121">
        <v>50</v>
      </c>
      <c r="U42" s="137">
        <v>0</v>
      </c>
      <c r="V42" s="137">
        <v>1</v>
      </c>
      <c r="W42" s="132"/>
      <c r="X42" s="134" t="s">
        <v>200</v>
      </c>
      <c r="Y42" s="116" t="s">
        <v>222</v>
      </c>
    </row>
    <row r="43" spans="1:25" ht="36">
      <c r="A43" s="178">
        <v>28</v>
      </c>
      <c r="B43" s="143" t="s">
        <v>23</v>
      </c>
      <c r="C43" s="143">
        <v>45067</v>
      </c>
      <c r="D43" s="143">
        <v>2</v>
      </c>
      <c r="E43" s="143">
        <v>16</v>
      </c>
      <c r="F43" s="179">
        <v>0.9097222222222222</v>
      </c>
      <c r="G43" s="143">
        <v>1977</v>
      </c>
      <c r="H43" s="143" t="s">
        <v>24</v>
      </c>
      <c r="I43" s="143" t="s">
        <v>302</v>
      </c>
      <c r="J43" s="143" t="s">
        <v>26</v>
      </c>
      <c r="K43" s="143" t="s">
        <v>23</v>
      </c>
      <c r="L43" s="143" t="s">
        <v>21</v>
      </c>
      <c r="M43" s="143" t="s">
        <v>303</v>
      </c>
      <c r="N43" s="143"/>
      <c r="O43" s="157">
        <v>3000</v>
      </c>
      <c r="P43" s="157">
        <v>1500</v>
      </c>
      <c r="Q43" s="132">
        <v>0</v>
      </c>
      <c r="R43" s="132">
        <v>0</v>
      </c>
      <c r="S43" s="143" t="s">
        <v>254</v>
      </c>
      <c r="T43" s="143">
        <v>8</v>
      </c>
      <c r="U43" s="132">
        <v>2</v>
      </c>
      <c r="V43" s="132">
        <v>1</v>
      </c>
      <c r="W43" s="176"/>
      <c r="X43" s="177" t="s">
        <v>268</v>
      </c>
      <c r="Y43" s="131" t="s">
        <v>269</v>
      </c>
    </row>
    <row r="44" spans="1:25" ht="36">
      <c r="A44" s="178">
        <v>29</v>
      </c>
      <c r="B44" s="143" t="s">
        <v>23</v>
      </c>
      <c r="C44" s="143">
        <v>44108</v>
      </c>
      <c r="D44" s="143">
        <v>1</v>
      </c>
      <c r="E44" s="143">
        <v>9</v>
      </c>
      <c r="F44" s="180">
        <v>0.3645833333333333</v>
      </c>
      <c r="G44" s="143">
        <v>1978</v>
      </c>
      <c r="H44" s="143" t="s">
        <v>24</v>
      </c>
      <c r="I44" s="143" t="s">
        <v>302</v>
      </c>
      <c r="J44" s="143" t="s">
        <v>26</v>
      </c>
      <c r="K44" s="143" t="s">
        <v>23</v>
      </c>
      <c r="L44" s="143" t="s">
        <v>35</v>
      </c>
      <c r="M44" s="143" t="s">
        <v>68</v>
      </c>
      <c r="N44" s="143"/>
      <c r="O44" s="157">
        <v>7000</v>
      </c>
      <c r="P44" s="157">
        <v>0</v>
      </c>
      <c r="Q44" s="132">
        <v>0</v>
      </c>
      <c r="R44" s="132">
        <v>0</v>
      </c>
      <c r="S44" s="143" t="s">
        <v>28</v>
      </c>
      <c r="T44" s="143">
        <v>43</v>
      </c>
      <c r="U44" s="132">
        <v>0</v>
      </c>
      <c r="V44" s="132">
        <v>0</v>
      </c>
      <c r="W44" s="176"/>
      <c r="X44" s="177" t="s">
        <v>270</v>
      </c>
      <c r="Y44" s="131" t="s">
        <v>271</v>
      </c>
    </row>
    <row r="45" spans="1:25" ht="24">
      <c r="A45" s="178">
        <v>30</v>
      </c>
      <c r="B45" s="143" t="s">
        <v>23</v>
      </c>
      <c r="C45" s="143">
        <v>45658</v>
      </c>
      <c r="D45" s="143">
        <v>2</v>
      </c>
      <c r="E45" s="143">
        <v>17</v>
      </c>
      <c r="F45" s="179">
        <v>0.6145833333333334</v>
      </c>
      <c r="G45" s="143">
        <v>1978</v>
      </c>
      <c r="H45" s="143" t="s">
        <v>24</v>
      </c>
      <c r="I45" s="143" t="s">
        <v>302</v>
      </c>
      <c r="J45" s="143" t="s">
        <v>26</v>
      </c>
      <c r="K45" s="143" t="s">
        <v>23</v>
      </c>
      <c r="L45" s="143" t="s">
        <v>21</v>
      </c>
      <c r="M45" s="143" t="s">
        <v>304</v>
      </c>
      <c r="N45" s="143"/>
      <c r="O45" s="157">
        <v>750</v>
      </c>
      <c r="P45" s="157">
        <v>6200</v>
      </c>
      <c r="Q45" s="132">
        <v>0</v>
      </c>
      <c r="R45" s="132">
        <v>0</v>
      </c>
      <c r="S45" s="143" t="s">
        <v>28</v>
      </c>
      <c r="T45" s="143">
        <v>50</v>
      </c>
      <c r="U45" s="132">
        <v>0</v>
      </c>
      <c r="V45" s="132">
        <v>1</v>
      </c>
      <c r="W45" s="176"/>
      <c r="X45" s="177" t="s">
        <v>272</v>
      </c>
      <c r="Y45" s="131" t="s">
        <v>273</v>
      </c>
    </row>
    <row r="46" spans="1:25" ht="24">
      <c r="A46" s="178">
        <v>31</v>
      </c>
      <c r="B46" s="143" t="s">
        <v>23</v>
      </c>
      <c r="C46" s="143">
        <v>54408</v>
      </c>
      <c r="D46" s="143">
        <v>10</v>
      </c>
      <c r="E46" s="143">
        <v>18</v>
      </c>
      <c r="F46" s="179">
        <v>0.7673611111111112</v>
      </c>
      <c r="G46" s="143">
        <v>1978</v>
      </c>
      <c r="H46" s="143" t="s">
        <v>24</v>
      </c>
      <c r="I46" s="143" t="s">
        <v>302</v>
      </c>
      <c r="J46" s="129" t="s">
        <v>26</v>
      </c>
      <c r="K46" s="143" t="s">
        <v>23</v>
      </c>
      <c r="L46" s="143" t="s">
        <v>21</v>
      </c>
      <c r="M46" s="143" t="s">
        <v>40</v>
      </c>
      <c r="N46" s="143"/>
      <c r="O46" s="157">
        <v>3400</v>
      </c>
      <c r="P46" s="157">
        <v>42150</v>
      </c>
      <c r="Q46" s="132">
        <v>0</v>
      </c>
      <c r="R46" s="132">
        <v>0</v>
      </c>
      <c r="S46" s="143" t="s">
        <v>28</v>
      </c>
      <c r="T46" s="143">
        <v>45</v>
      </c>
      <c r="U46" s="132">
        <v>0</v>
      </c>
      <c r="V46" s="132">
        <v>2</v>
      </c>
      <c r="W46" s="176"/>
      <c r="X46" s="177" t="s">
        <v>274</v>
      </c>
      <c r="Y46" s="131" t="s">
        <v>275</v>
      </c>
    </row>
    <row r="47" spans="1:25" ht="12.75" customHeight="1">
      <c r="A47" s="220">
        <v>32</v>
      </c>
      <c r="B47" s="227" t="s">
        <v>23</v>
      </c>
      <c r="C47" s="143">
        <v>232679</v>
      </c>
      <c r="D47" s="227">
        <v>3</v>
      </c>
      <c r="E47" s="227">
        <v>20</v>
      </c>
      <c r="F47" s="223">
        <v>0.12152777777777778</v>
      </c>
      <c r="G47" s="199">
        <v>1979</v>
      </c>
      <c r="H47" s="227" t="s">
        <v>24</v>
      </c>
      <c r="I47" s="227" t="s">
        <v>302</v>
      </c>
      <c r="J47" s="143" t="s">
        <v>26</v>
      </c>
      <c r="K47" s="227" t="s">
        <v>23</v>
      </c>
      <c r="L47" s="227" t="s">
        <v>21</v>
      </c>
      <c r="M47" s="227" t="s">
        <v>305</v>
      </c>
      <c r="N47" s="222"/>
      <c r="O47" s="228">
        <v>2000</v>
      </c>
      <c r="P47" s="228">
        <v>5815</v>
      </c>
      <c r="Q47" s="224">
        <v>0</v>
      </c>
      <c r="R47" s="224">
        <v>0</v>
      </c>
      <c r="S47" s="227" t="s">
        <v>28</v>
      </c>
      <c r="T47" s="227">
        <v>5</v>
      </c>
      <c r="U47" s="255">
        <v>0</v>
      </c>
      <c r="V47" s="224">
        <v>2</v>
      </c>
      <c r="W47" s="218"/>
      <c r="X47" s="226" t="s">
        <v>276</v>
      </c>
      <c r="Y47" s="254" t="s">
        <v>277</v>
      </c>
    </row>
    <row r="48" spans="1:25" ht="24">
      <c r="A48" s="221"/>
      <c r="B48" s="216"/>
      <c r="C48" s="143">
        <v>46179</v>
      </c>
      <c r="D48" s="216"/>
      <c r="E48" s="216"/>
      <c r="F48" s="216"/>
      <c r="G48" s="200"/>
      <c r="H48" s="216"/>
      <c r="I48" s="216"/>
      <c r="J48" s="143" t="s">
        <v>26</v>
      </c>
      <c r="K48" s="227"/>
      <c r="L48" s="227"/>
      <c r="M48" s="227"/>
      <c r="N48" s="222"/>
      <c r="O48" s="214"/>
      <c r="P48" s="215"/>
      <c r="Q48" s="225"/>
      <c r="R48" s="225"/>
      <c r="S48" s="227"/>
      <c r="T48" s="216"/>
      <c r="U48" s="234"/>
      <c r="V48" s="224"/>
      <c r="W48" s="218"/>
      <c r="X48" s="226"/>
      <c r="Y48" s="254"/>
    </row>
    <row r="49" spans="1:25" ht="12.75" customHeight="1">
      <c r="A49" s="220">
        <v>33</v>
      </c>
      <c r="B49" s="227" t="s">
        <v>23</v>
      </c>
      <c r="C49" s="143">
        <v>251080</v>
      </c>
      <c r="D49" s="227">
        <v>5</v>
      </c>
      <c r="E49" s="227">
        <v>14</v>
      </c>
      <c r="F49" s="223">
        <v>0.006944444444444444</v>
      </c>
      <c r="G49" s="199">
        <v>1980</v>
      </c>
      <c r="H49" s="227" t="s">
        <v>24</v>
      </c>
      <c r="I49" s="227" t="s">
        <v>302</v>
      </c>
      <c r="J49" s="143" t="s">
        <v>30</v>
      </c>
      <c r="K49" s="227" t="s">
        <v>23</v>
      </c>
      <c r="L49" s="227" t="s">
        <v>21</v>
      </c>
      <c r="M49" s="227" t="s">
        <v>306</v>
      </c>
      <c r="N49" s="222"/>
      <c r="O49" s="279">
        <v>12250</v>
      </c>
      <c r="P49" s="279">
        <v>1459</v>
      </c>
      <c r="Q49" s="224">
        <v>0</v>
      </c>
      <c r="R49" s="224">
        <v>0</v>
      </c>
      <c r="S49" s="227" t="s">
        <v>28</v>
      </c>
      <c r="T49" s="227">
        <v>10</v>
      </c>
      <c r="U49" s="255">
        <v>0</v>
      </c>
      <c r="V49" s="224">
        <v>3</v>
      </c>
      <c r="W49" s="218"/>
      <c r="X49" s="226" t="s">
        <v>278</v>
      </c>
      <c r="Y49" s="254" t="s">
        <v>279</v>
      </c>
    </row>
    <row r="50" spans="1:25" ht="12.75">
      <c r="A50" s="221"/>
      <c r="B50" s="216"/>
      <c r="C50" s="143">
        <v>59780</v>
      </c>
      <c r="D50" s="216"/>
      <c r="E50" s="216"/>
      <c r="F50" s="216"/>
      <c r="G50" s="200"/>
      <c r="H50" s="216"/>
      <c r="I50" s="216"/>
      <c r="J50" s="143" t="s">
        <v>30</v>
      </c>
      <c r="K50" s="227"/>
      <c r="L50" s="227"/>
      <c r="M50" s="227"/>
      <c r="N50" s="222"/>
      <c r="O50" s="281"/>
      <c r="P50" s="280"/>
      <c r="Q50" s="225"/>
      <c r="R50" s="225"/>
      <c r="S50" s="227"/>
      <c r="T50" s="227"/>
      <c r="U50" s="219"/>
      <c r="V50" s="224"/>
      <c r="W50" s="218"/>
      <c r="X50" s="226"/>
      <c r="Y50" s="254"/>
    </row>
    <row r="51" spans="1:25" ht="24">
      <c r="A51" s="178">
        <v>34</v>
      </c>
      <c r="B51" s="143" t="s">
        <v>23</v>
      </c>
      <c r="C51" s="143">
        <v>221381</v>
      </c>
      <c r="D51" s="143">
        <v>2</v>
      </c>
      <c r="E51" s="143">
        <v>15</v>
      </c>
      <c r="F51" s="179">
        <v>0.3645833333333333</v>
      </c>
      <c r="G51" s="143">
        <v>1981</v>
      </c>
      <c r="H51" s="143" t="s">
        <v>24</v>
      </c>
      <c r="I51" s="143" t="s">
        <v>302</v>
      </c>
      <c r="J51" s="143" t="s">
        <v>30</v>
      </c>
      <c r="K51" s="143" t="s">
        <v>23</v>
      </c>
      <c r="L51" s="143" t="s">
        <v>21</v>
      </c>
      <c r="M51" s="143" t="s">
        <v>29</v>
      </c>
      <c r="N51" s="143"/>
      <c r="O51" s="157">
        <v>1500</v>
      </c>
      <c r="P51" s="157">
        <v>4600</v>
      </c>
      <c r="Q51" s="132">
        <v>0</v>
      </c>
      <c r="R51" s="132">
        <v>0</v>
      </c>
      <c r="S51" s="143" t="s">
        <v>28</v>
      </c>
      <c r="T51" s="143">
        <v>15</v>
      </c>
      <c r="U51" s="132">
        <v>0</v>
      </c>
      <c r="V51" s="132">
        <v>1</v>
      </c>
      <c r="W51" s="176"/>
      <c r="X51" s="177" t="s">
        <v>280</v>
      </c>
      <c r="Y51" s="131" t="s">
        <v>281</v>
      </c>
    </row>
    <row r="52" spans="1:25" ht="36">
      <c r="A52" s="178">
        <v>35</v>
      </c>
      <c r="B52" s="143" t="s">
        <v>23</v>
      </c>
      <c r="C52" s="143">
        <v>222881</v>
      </c>
      <c r="D52" s="143">
        <v>2</v>
      </c>
      <c r="E52" s="143">
        <v>28</v>
      </c>
      <c r="F52" s="179">
        <v>0.010416666666666666</v>
      </c>
      <c r="G52" s="143">
        <v>1981</v>
      </c>
      <c r="H52" s="143" t="s">
        <v>24</v>
      </c>
      <c r="I52" s="143" t="s">
        <v>302</v>
      </c>
      <c r="J52" s="143" t="s">
        <v>30</v>
      </c>
      <c r="K52" s="143" t="s">
        <v>23</v>
      </c>
      <c r="L52" s="143" t="s">
        <v>21</v>
      </c>
      <c r="M52" s="143" t="s">
        <v>307</v>
      </c>
      <c r="N52" s="143"/>
      <c r="O52" s="157">
        <v>8200</v>
      </c>
      <c r="P52" s="157">
        <v>580</v>
      </c>
      <c r="Q52" s="132">
        <v>0</v>
      </c>
      <c r="R52" s="132">
        <v>0</v>
      </c>
      <c r="S52" s="143" t="s">
        <v>28</v>
      </c>
      <c r="T52" s="143">
        <v>4</v>
      </c>
      <c r="U52" s="132">
        <v>0</v>
      </c>
      <c r="V52" s="132">
        <v>3</v>
      </c>
      <c r="W52" s="176"/>
      <c r="X52" s="177" t="s">
        <v>282</v>
      </c>
      <c r="Y52" s="131" t="s">
        <v>283</v>
      </c>
    </row>
    <row r="53" spans="1:25" ht="24">
      <c r="A53" s="178">
        <v>36</v>
      </c>
      <c r="B53" s="143" t="s">
        <v>23</v>
      </c>
      <c r="C53" s="143">
        <v>53471</v>
      </c>
      <c r="D53" s="143">
        <v>3</v>
      </c>
      <c r="E53" s="143">
        <v>24</v>
      </c>
      <c r="F53" s="179">
        <v>0.517361111111111</v>
      </c>
      <c r="G53" s="143">
        <v>1981</v>
      </c>
      <c r="H53" s="143" t="s">
        <v>24</v>
      </c>
      <c r="I53" s="143" t="s">
        <v>302</v>
      </c>
      <c r="J53" s="129" t="s">
        <v>30</v>
      </c>
      <c r="K53" s="143" t="s">
        <v>23</v>
      </c>
      <c r="L53" s="143" t="s">
        <v>35</v>
      </c>
      <c r="M53" s="143" t="s">
        <v>308</v>
      </c>
      <c r="N53" s="143"/>
      <c r="O53" s="157">
        <v>5350</v>
      </c>
      <c r="P53" s="157">
        <v>0</v>
      </c>
      <c r="Q53" s="132">
        <v>0</v>
      </c>
      <c r="R53" s="132">
        <v>0</v>
      </c>
      <c r="S53" s="143" t="s">
        <v>28</v>
      </c>
      <c r="T53" s="143">
        <v>42</v>
      </c>
      <c r="U53" s="132">
        <v>0</v>
      </c>
      <c r="V53" s="132">
        <v>0</v>
      </c>
      <c r="W53" s="176"/>
      <c r="X53" s="177" t="s">
        <v>284</v>
      </c>
      <c r="Y53" s="131" t="s">
        <v>285</v>
      </c>
    </row>
    <row r="54" spans="1:25" ht="12.75">
      <c r="A54" s="220">
        <v>37</v>
      </c>
      <c r="B54" s="227" t="s">
        <v>23</v>
      </c>
      <c r="C54" s="143">
        <v>251681</v>
      </c>
      <c r="D54" s="227">
        <v>5</v>
      </c>
      <c r="E54" s="227">
        <v>16</v>
      </c>
      <c r="F54" s="223">
        <v>0.7777777777777778</v>
      </c>
      <c r="G54" s="227">
        <v>1981</v>
      </c>
      <c r="H54" s="227" t="s">
        <v>24</v>
      </c>
      <c r="I54" s="227" t="s">
        <v>302</v>
      </c>
      <c r="J54" s="143" t="s">
        <v>30</v>
      </c>
      <c r="K54" s="227" t="s">
        <v>23</v>
      </c>
      <c r="L54" s="227" t="s">
        <v>21</v>
      </c>
      <c r="M54" s="227" t="s">
        <v>309</v>
      </c>
      <c r="N54" s="227"/>
      <c r="O54" s="228">
        <v>5600</v>
      </c>
      <c r="P54" s="228">
        <v>0</v>
      </c>
      <c r="Q54" s="224">
        <v>0</v>
      </c>
      <c r="R54" s="224">
        <v>0</v>
      </c>
      <c r="S54" s="227" t="s">
        <v>28</v>
      </c>
      <c r="T54" s="227">
        <v>8</v>
      </c>
      <c r="U54" s="255">
        <v>0</v>
      </c>
      <c r="V54" s="224">
        <v>2</v>
      </c>
      <c r="W54" s="217"/>
      <c r="X54" s="226" t="s">
        <v>286</v>
      </c>
      <c r="Y54" s="254" t="s">
        <v>287</v>
      </c>
    </row>
    <row r="55" spans="1:25" ht="12.75">
      <c r="A55" s="221"/>
      <c r="B55" s="227"/>
      <c r="C55" s="143">
        <v>55661</v>
      </c>
      <c r="D55" s="227"/>
      <c r="E55" s="227"/>
      <c r="F55" s="216"/>
      <c r="G55" s="227"/>
      <c r="H55" s="227"/>
      <c r="I55" s="227"/>
      <c r="J55" s="143" t="s">
        <v>30</v>
      </c>
      <c r="K55" s="227"/>
      <c r="L55" s="227"/>
      <c r="M55" s="227"/>
      <c r="N55" s="227"/>
      <c r="O55" s="214"/>
      <c r="P55" s="228"/>
      <c r="Q55" s="224"/>
      <c r="R55" s="224"/>
      <c r="S55" s="227"/>
      <c r="T55" s="227"/>
      <c r="U55" s="219"/>
      <c r="V55" s="224"/>
      <c r="W55" s="217"/>
      <c r="X55" s="226"/>
      <c r="Y55" s="254"/>
    </row>
    <row r="56" spans="1:25" ht="12.75">
      <c r="A56" s="220">
        <v>38</v>
      </c>
      <c r="B56" s="227" t="s">
        <v>23</v>
      </c>
      <c r="C56" s="143">
        <v>28981</v>
      </c>
      <c r="D56" s="227">
        <v>8</v>
      </c>
      <c r="E56" s="227">
        <v>12</v>
      </c>
      <c r="F56" s="223">
        <v>0.006944444444444444</v>
      </c>
      <c r="G56" s="227">
        <v>1981</v>
      </c>
      <c r="H56" s="227" t="s">
        <v>24</v>
      </c>
      <c r="I56" s="227" t="s">
        <v>302</v>
      </c>
      <c r="J56" s="129" t="s">
        <v>30</v>
      </c>
      <c r="K56" s="227" t="s">
        <v>23</v>
      </c>
      <c r="L56" s="227" t="s">
        <v>21</v>
      </c>
      <c r="M56" s="227" t="s">
        <v>310</v>
      </c>
      <c r="N56" s="227" t="s">
        <v>113</v>
      </c>
      <c r="O56" s="228">
        <v>15955</v>
      </c>
      <c r="P56" s="228">
        <v>16079</v>
      </c>
      <c r="Q56" s="224">
        <v>0</v>
      </c>
      <c r="R56" s="224">
        <v>0</v>
      </c>
      <c r="S56" s="227" t="s">
        <v>28</v>
      </c>
      <c r="T56" s="227">
        <v>20</v>
      </c>
      <c r="U56" s="255">
        <v>0</v>
      </c>
      <c r="V56" s="224">
        <v>4</v>
      </c>
      <c r="W56" s="217"/>
      <c r="X56" s="226" t="s">
        <v>288</v>
      </c>
      <c r="Y56" s="254" t="s">
        <v>289</v>
      </c>
    </row>
    <row r="57" spans="1:25" ht="12.75">
      <c r="A57" s="221"/>
      <c r="B57" s="227"/>
      <c r="C57" s="143">
        <v>58741</v>
      </c>
      <c r="D57" s="227"/>
      <c r="E57" s="227"/>
      <c r="F57" s="227"/>
      <c r="G57" s="227"/>
      <c r="H57" s="227"/>
      <c r="I57" s="227"/>
      <c r="J57" s="143" t="s">
        <v>30</v>
      </c>
      <c r="K57" s="227"/>
      <c r="L57" s="227"/>
      <c r="M57" s="227"/>
      <c r="N57" s="227"/>
      <c r="O57" s="214"/>
      <c r="P57" s="215"/>
      <c r="Q57" s="224"/>
      <c r="R57" s="224"/>
      <c r="S57" s="227"/>
      <c r="T57" s="227"/>
      <c r="U57" s="219"/>
      <c r="V57" s="224"/>
      <c r="W57" s="217"/>
      <c r="X57" s="226"/>
      <c r="Y57" s="254"/>
    </row>
    <row r="58" spans="1:25" ht="24">
      <c r="A58" s="220">
        <v>39</v>
      </c>
      <c r="B58" s="224" t="s">
        <v>23</v>
      </c>
      <c r="C58" s="224">
        <v>58202</v>
      </c>
      <c r="D58" s="224">
        <v>9</v>
      </c>
      <c r="E58" s="224">
        <v>14</v>
      </c>
      <c r="F58" s="223">
        <v>0.8506944444444445</v>
      </c>
      <c r="G58" s="227">
        <v>1982</v>
      </c>
      <c r="H58" s="227" t="s">
        <v>24</v>
      </c>
      <c r="I58" s="227" t="s">
        <v>302</v>
      </c>
      <c r="J58" s="129" t="s">
        <v>30</v>
      </c>
      <c r="K58" s="227" t="s">
        <v>23</v>
      </c>
      <c r="L58" s="227" t="s">
        <v>243</v>
      </c>
      <c r="M58" s="227" t="s">
        <v>311</v>
      </c>
      <c r="N58" s="227"/>
      <c r="O58" s="228">
        <v>14000</v>
      </c>
      <c r="P58" s="228">
        <v>0</v>
      </c>
      <c r="Q58" s="224">
        <v>0</v>
      </c>
      <c r="R58" s="224">
        <v>0</v>
      </c>
      <c r="S58" s="143" t="s">
        <v>39</v>
      </c>
      <c r="T58" s="227">
        <v>4</v>
      </c>
      <c r="U58" s="255">
        <v>0</v>
      </c>
      <c r="V58" s="224">
        <v>2</v>
      </c>
      <c r="W58" s="218"/>
      <c r="X58" s="226" t="s">
        <v>290</v>
      </c>
      <c r="Y58" s="254" t="s">
        <v>291</v>
      </c>
    </row>
    <row r="59" spans="1:25" ht="24">
      <c r="A59" s="220"/>
      <c r="B59" s="224"/>
      <c r="C59" s="224"/>
      <c r="D59" s="224"/>
      <c r="E59" s="224"/>
      <c r="F59" s="216"/>
      <c r="G59" s="227"/>
      <c r="H59" s="227"/>
      <c r="I59" s="227"/>
      <c r="J59" s="143" t="s">
        <v>30</v>
      </c>
      <c r="K59" s="227"/>
      <c r="L59" s="227"/>
      <c r="M59" s="227"/>
      <c r="N59" s="227"/>
      <c r="O59" s="214"/>
      <c r="P59" s="214"/>
      <c r="Q59" s="225"/>
      <c r="R59" s="225"/>
      <c r="S59" s="143" t="s">
        <v>254</v>
      </c>
      <c r="T59" s="217"/>
      <c r="U59" s="234"/>
      <c r="V59" s="225"/>
      <c r="W59" s="218"/>
      <c r="X59" s="226"/>
      <c r="Y59" s="254"/>
    </row>
    <row r="60" spans="1:25" ht="24">
      <c r="A60" s="220">
        <v>40</v>
      </c>
      <c r="B60" s="143" t="s">
        <v>23</v>
      </c>
      <c r="C60" s="143">
        <v>54525</v>
      </c>
      <c r="D60" s="227">
        <v>5</v>
      </c>
      <c r="E60" s="227">
        <v>16</v>
      </c>
      <c r="F60" s="223">
        <v>0.3125</v>
      </c>
      <c r="G60" s="227">
        <v>1985</v>
      </c>
      <c r="H60" s="227" t="s">
        <v>24</v>
      </c>
      <c r="I60" s="227" t="s">
        <v>302</v>
      </c>
      <c r="J60" s="143" t="s">
        <v>30</v>
      </c>
      <c r="K60" s="227" t="s">
        <v>23</v>
      </c>
      <c r="L60" s="227" t="s">
        <v>243</v>
      </c>
      <c r="M60" s="227" t="s">
        <v>312</v>
      </c>
      <c r="N60" s="227"/>
      <c r="O60" s="228">
        <v>11500</v>
      </c>
      <c r="P60" s="228">
        <v>0</v>
      </c>
      <c r="Q60" s="224">
        <v>0</v>
      </c>
      <c r="R60" s="224">
        <v>0</v>
      </c>
      <c r="S60" s="143" t="s">
        <v>253</v>
      </c>
      <c r="T60" s="227">
        <v>79</v>
      </c>
      <c r="U60" s="255">
        <v>0</v>
      </c>
      <c r="V60" s="224">
        <v>1</v>
      </c>
      <c r="W60" s="224"/>
      <c r="X60" s="224" t="s">
        <v>292</v>
      </c>
      <c r="Y60" s="254" t="s">
        <v>293</v>
      </c>
    </row>
    <row r="61" spans="1:25" ht="24">
      <c r="A61" s="221"/>
      <c r="B61" s="143" t="s">
        <v>313</v>
      </c>
      <c r="C61" s="143" t="s">
        <v>314</v>
      </c>
      <c r="D61" s="216"/>
      <c r="E61" s="216"/>
      <c r="F61" s="216"/>
      <c r="G61" s="227"/>
      <c r="H61" s="227"/>
      <c r="I61" s="227"/>
      <c r="J61" s="143" t="s">
        <v>30</v>
      </c>
      <c r="K61" s="227"/>
      <c r="L61" s="227"/>
      <c r="M61" s="227"/>
      <c r="N61" s="227"/>
      <c r="O61" s="214"/>
      <c r="P61" s="228"/>
      <c r="Q61" s="224"/>
      <c r="R61" s="224"/>
      <c r="S61" s="143" t="s">
        <v>252</v>
      </c>
      <c r="T61" s="217"/>
      <c r="U61" s="234"/>
      <c r="V61" s="225"/>
      <c r="W61" s="225"/>
      <c r="X61" s="225"/>
      <c r="Y61" s="254"/>
    </row>
    <row r="62" spans="1:25" ht="24">
      <c r="A62" s="220">
        <v>41</v>
      </c>
      <c r="B62" s="224" t="s">
        <v>23</v>
      </c>
      <c r="C62" s="143" t="s">
        <v>315</v>
      </c>
      <c r="D62" s="227">
        <v>1</v>
      </c>
      <c r="E62" s="227">
        <v>8</v>
      </c>
      <c r="F62" s="223">
        <v>0.3506944444444444</v>
      </c>
      <c r="G62" s="198">
        <v>1992</v>
      </c>
      <c r="H62" s="223" t="s">
        <v>24</v>
      </c>
      <c r="I62" s="223" t="s">
        <v>302</v>
      </c>
      <c r="J62" s="130"/>
      <c r="K62" s="227" t="s">
        <v>23</v>
      </c>
      <c r="L62" s="227" t="s">
        <v>21</v>
      </c>
      <c r="M62" s="227" t="s">
        <v>316</v>
      </c>
      <c r="N62" s="227"/>
      <c r="O62" s="228">
        <v>428237</v>
      </c>
      <c r="P62" s="228">
        <v>390000</v>
      </c>
      <c r="Q62" s="224">
        <v>0</v>
      </c>
      <c r="R62" s="224">
        <v>0</v>
      </c>
      <c r="S62" s="227" t="s">
        <v>28</v>
      </c>
      <c r="T62" s="227">
        <v>42</v>
      </c>
      <c r="U62" s="255">
        <v>0</v>
      </c>
      <c r="V62" s="224">
        <v>21</v>
      </c>
      <c r="W62" s="226" t="s">
        <v>294</v>
      </c>
      <c r="X62" s="226" t="s">
        <v>295</v>
      </c>
      <c r="Y62" s="254" t="s">
        <v>296</v>
      </c>
    </row>
    <row r="63" spans="1:25" ht="12.75">
      <c r="A63" s="221"/>
      <c r="B63" s="225"/>
      <c r="C63" s="143" t="s">
        <v>317</v>
      </c>
      <c r="D63" s="227"/>
      <c r="E63" s="227"/>
      <c r="F63" s="227"/>
      <c r="G63" s="198"/>
      <c r="H63" s="227"/>
      <c r="I63" s="227"/>
      <c r="J63" s="129"/>
      <c r="K63" s="227"/>
      <c r="L63" s="227"/>
      <c r="M63" s="227"/>
      <c r="N63" s="227"/>
      <c r="O63" s="214"/>
      <c r="P63" s="215"/>
      <c r="Q63" s="225"/>
      <c r="R63" s="225"/>
      <c r="S63" s="227"/>
      <c r="T63" s="216"/>
      <c r="U63" s="234"/>
      <c r="V63" s="225"/>
      <c r="W63" s="226"/>
      <c r="X63" s="226"/>
      <c r="Y63" s="254"/>
    </row>
    <row r="64" spans="1:25" ht="36">
      <c r="A64" s="178">
        <v>42</v>
      </c>
      <c r="B64" s="143" t="s">
        <v>23</v>
      </c>
      <c r="C64" s="143" t="s">
        <v>318</v>
      </c>
      <c r="D64" s="143">
        <v>6</v>
      </c>
      <c r="E64" s="143">
        <v>25</v>
      </c>
      <c r="F64" s="179">
        <v>0.03125</v>
      </c>
      <c r="G64" s="143">
        <v>2001</v>
      </c>
      <c r="H64" s="143" t="s">
        <v>24</v>
      </c>
      <c r="I64" s="143" t="s">
        <v>302</v>
      </c>
      <c r="J64" s="129"/>
      <c r="K64" s="143" t="s">
        <v>23</v>
      </c>
      <c r="L64" s="143" t="s">
        <v>21</v>
      </c>
      <c r="M64" s="143" t="s">
        <v>319</v>
      </c>
      <c r="N64" s="143"/>
      <c r="O64" s="157">
        <v>1391144</v>
      </c>
      <c r="P64" s="157">
        <v>358194</v>
      </c>
      <c r="Q64" s="132">
        <v>0</v>
      </c>
      <c r="R64" s="132">
        <v>0</v>
      </c>
      <c r="S64" s="143" t="s">
        <v>28</v>
      </c>
      <c r="T64" s="143">
        <v>46</v>
      </c>
      <c r="U64" s="132">
        <v>0</v>
      </c>
      <c r="V64" s="132">
        <v>43</v>
      </c>
      <c r="W64" s="177" t="s">
        <v>297</v>
      </c>
      <c r="X64" s="177" t="s">
        <v>298</v>
      </c>
      <c r="Y64" s="131" t="s">
        <v>299</v>
      </c>
    </row>
    <row r="65" spans="1:25" ht="36">
      <c r="A65" s="178">
        <v>43</v>
      </c>
      <c r="B65" s="143" t="s">
        <v>23</v>
      </c>
      <c r="C65" s="143" t="s">
        <v>320</v>
      </c>
      <c r="D65" s="143">
        <v>10</v>
      </c>
      <c r="E65" s="143">
        <v>5</v>
      </c>
      <c r="F65" s="179">
        <v>0.22916666666666666</v>
      </c>
      <c r="G65" s="143">
        <v>2002</v>
      </c>
      <c r="H65" s="143" t="s">
        <v>24</v>
      </c>
      <c r="I65" s="143" t="s">
        <v>302</v>
      </c>
      <c r="J65" s="129"/>
      <c r="K65" s="143" t="s">
        <v>23</v>
      </c>
      <c r="L65" s="143" t="s">
        <v>21</v>
      </c>
      <c r="M65" s="143" t="s">
        <v>321</v>
      </c>
      <c r="N65" s="143"/>
      <c r="O65" s="157">
        <v>19535</v>
      </c>
      <c r="P65" s="157">
        <v>103324</v>
      </c>
      <c r="Q65" s="132">
        <v>0</v>
      </c>
      <c r="R65" s="132">
        <v>0</v>
      </c>
      <c r="S65" s="143" t="s">
        <v>28</v>
      </c>
      <c r="T65" s="143">
        <v>17</v>
      </c>
      <c r="U65" s="132">
        <v>0</v>
      </c>
      <c r="V65" s="132">
        <v>10</v>
      </c>
      <c r="W65" s="177"/>
      <c r="X65" s="177" t="s">
        <v>300</v>
      </c>
      <c r="Y65" s="131" t="s">
        <v>301</v>
      </c>
    </row>
    <row r="66" spans="1:25" ht="25.5">
      <c r="A66" s="160">
        <v>44</v>
      </c>
      <c r="B66" s="156" t="s">
        <v>23</v>
      </c>
      <c r="C66" s="156">
        <v>48285</v>
      </c>
      <c r="D66" s="156">
        <v>7</v>
      </c>
      <c r="E66" s="156">
        <v>13</v>
      </c>
      <c r="F66" s="161">
        <v>0.041666666666666664</v>
      </c>
      <c r="G66" s="156">
        <v>1975</v>
      </c>
      <c r="H66" s="156" t="s">
        <v>24</v>
      </c>
      <c r="I66" s="156" t="s">
        <v>322</v>
      </c>
      <c r="J66" s="156" t="s">
        <v>26</v>
      </c>
      <c r="K66" s="156" t="s">
        <v>23</v>
      </c>
      <c r="L66" s="156" t="s">
        <v>21</v>
      </c>
      <c r="M66" s="156" t="s">
        <v>323</v>
      </c>
      <c r="N66" s="156"/>
      <c r="O66" s="148">
        <v>51800</v>
      </c>
      <c r="P66" s="148">
        <v>2500</v>
      </c>
      <c r="Q66" s="156">
        <v>0</v>
      </c>
      <c r="R66" s="156">
        <v>0</v>
      </c>
      <c r="S66" s="156" t="s">
        <v>28</v>
      </c>
      <c r="T66" s="156">
        <v>8</v>
      </c>
      <c r="U66" s="156">
        <v>0</v>
      </c>
      <c r="V66" s="156">
        <v>8</v>
      </c>
      <c r="W66" s="147"/>
      <c r="X66" s="147" t="s">
        <v>324</v>
      </c>
      <c r="Y66" s="150" t="s">
        <v>325</v>
      </c>
    </row>
    <row r="67" spans="1:25" ht="25.5">
      <c r="A67" s="160">
        <v>45</v>
      </c>
      <c r="B67" s="156" t="s">
        <v>23</v>
      </c>
      <c r="C67" s="156">
        <v>51595</v>
      </c>
      <c r="D67" s="156">
        <v>11</v>
      </c>
      <c r="E67" s="156">
        <v>17</v>
      </c>
      <c r="F67" s="161">
        <v>0.4618055555555556</v>
      </c>
      <c r="G67" s="156">
        <v>1975</v>
      </c>
      <c r="H67" s="156" t="s">
        <v>24</v>
      </c>
      <c r="I67" s="156" t="s">
        <v>322</v>
      </c>
      <c r="J67" s="156" t="s">
        <v>26</v>
      </c>
      <c r="K67" s="156" t="s">
        <v>23</v>
      </c>
      <c r="L67" s="156" t="s">
        <v>21</v>
      </c>
      <c r="M67" s="156" t="s">
        <v>326</v>
      </c>
      <c r="N67" s="156"/>
      <c r="O67" s="148">
        <v>7840</v>
      </c>
      <c r="P67" s="148">
        <v>10000</v>
      </c>
      <c r="Q67" s="156">
        <v>0</v>
      </c>
      <c r="R67" s="156">
        <v>0</v>
      </c>
      <c r="S67" s="156" t="s">
        <v>28</v>
      </c>
      <c r="T67" s="156">
        <v>7</v>
      </c>
      <c r="U67" s="156">
        <v>0</v>
      </c>
      <c r="V67" s="156">
        <v>6</v>
      </c>
      <c r="W67" s="147"/>
      <c r="X67" s="147" t="s">
        <v>327</v>
      </c>
      <c r="Y67" s="150" t="s">
        <v>328</v>
      </c>
    </row>
    <row r="68" spans="1:25" ht="25.5">
      <c r="A68" s="266">
        <v>46</v>
      </c>
      <c r="B68" s="263" t="s">
        <v>23</v>
      </c>
      <c r="C68" s="156">
        <v>52976</v>
      </c>
      <c r="D68" s="263">
        <v>8</v>
      </c>
      <c r="E68" s="263">
        <v>13</v>
      </c>
      <c r="F68" s="250">
        <v>0.548611111111111</v>
      </c>
      <c r="G68" s="263">
        <v>1976</v>
      </c>
      <c r="H68" s="263" t="s">
        <v>24</v>
      </c>
      <c r="I68" s="263" t="s">
        <v>322</v>
      </c>
      <c r="J68" s="156" t="s">
        <v>26</v>
      </c>
      <c r="K68" s="263" t="s">
        <v>23</v>
      </c>
      <c r="L68" s="263" t="s">
        <v>21</v>
      </c>
      <c r="M68" s="263" t="s">
        <v>33</v>
      </c>
      <c r="N68" s="263"/>
      <c r="O68" s="265">
        <v>12500</v>
      </c>
      <c r="P68" s="265">
        <v>2200</v>
      </c>
      <c r="Q68" s="263">
        <v>0</v>
      </c>
      <c r="R68" s="263">
        <v>0</v>
      </c>
      <c r="S68" s="156" t="s">
        <v>28</v>
      </c>
      <c r="T68" s="264">
        <v>8</v>
      </c>
      <c r="U68" s="264"/>
      <c r="V68" s="264">
        <v>2</v>
      </c>
      <c r="W68" s="277"/>
      <c r="X68" s="277" t="s">
        <v>329</v>
      </c>
      <c r="Y68" s="278" t="s">
        <v>330</v>
      </c>
    </row>
    <row r="69" spans="1:25" ht="25.5">
      <c r="A69" s="266"/>
      <c r="B69" s="263"/>
      <c r="C69" s="156">
        <v>283376</v>
      </c>
      <c r="D69" s="263"/>
      <c r="E69" s="263"/>
      <c r="F69" s="277"/>
      <c r="G69" s="263"/>
      <c r="H69" s="263"/>
      <c r="I69" s="263"/>
      <c r="J69" s="156" t="s">
        <v>30</v>
      </c>
      <c r="K69" s="263"/>
      <c r="L69" s="263"/>
      <c r="M69" s="263"/>
      <c r="N69" s="263"/>
      <c r="O69" s="277"/>
      <c r="P69" s="264"/>
      <c r="Q69" s="263"/>
      <c r="R69" s="263"/>
      <c r="S69" s="156" t="s">
        <v>28</v>
      </c>
      <c r="T69" s="264"/>
      <c r="U69" s="264"/>
      <c r="V69" s="264"/>
      <c r="W69" s="277"/>
      <c r="X69" s="277"/>
      <c r="Y69" s="278"/>
    </row>
    <row r="70" spans="1:25" ht="25.5">
      <c r="A70" s="160">
        <v>47</v>
      </c>
      <c r="B70" s="156" t="s">
        <v>23</v>
      </c>
      <c r="C70" s="156">
        <v>291676</v>
      </c>
      <c r="D70" s="156">
        <v>9</v>
      </c>
      <c r="E70" s="156">
        <v>20</v>
      </c>
      <c r="F70" s="161">
        <v>0.3958333333333333</v>
      </c>
      <c r="G70" s="156">
        <v>1976</v>
      </c>
      <c r="H70" s="156" t="s">
        <v>24</v>
      </c>
      <c r="I70" s="156" t="s">
        <v>322</v>
      </c>
      <c r="J70" s="156" t="s">
        <v>30</v>
      </c>
      <c r="K70" s="156" t="s">
        <v>23</v>
      </c>
      <c r="L70" s="156" t="s">
        <v>35</v>
      </c>
      <c r="M70" s="156" t="s">
        <v>331</v>
      </c>
      <c r="N70" s="156"/>
      <c r="O70" s="148">
        <v>25919</v>
      </c>
      <c r="P70" s="156">
        <v>0</v>
      </c>
      <c r="Q70" s="156">
        <v>0</v>
      </c>
      <c r="R70" s="156">
        <v>0</v>
      </c>
      <c r="S70" s="156" t="s">
        <v>28</v>
      </c>
      <c r="T70" s="156">
        <v>0</v>
      </c>
      <c r="U70" s="156">
        <v>0</v>
      </c>
      <c r="V70" s="156">
        <v>0</v>
      </c>
      <c r="W70" s="147"/>
      <c r="X70" s="147" t="s">
        <v>332</v>
      </c>
      <c r="Y70" s="150" t="s">
        <v>333</v>
      </c>
    </row>
    <row r="71" spans="1:25" ht="38.25">
      <c r="A71" s="160">
        <v>48</v>
      </c>
      <c r="B71" s="156" t="s">
        <v>23</v>
      </c>
      <c r="C71" s="156">
        <v>44048</v>
      </c>
      <c r="D71" s="156">
        <v>1</v>
      </c>
      <c r="E71" s="156">
        <v>12</v>
      </c>
      <c r="F71" s="161">
        <v>0.23958333333333334</v>
      </c>
      <c r="G71" s="156">
        <v>1978</v>
      </c>
      <c r="H71" s="156" t="s">
        <v>24</v>
      </c>
      <c r="I71" s="156" t="s">
        <v>322</v>
      </c>
      <c r="J71" s="156" t="s">
        <v>30</v>
      </c>
      <c r="K71" s="156" t="s">
        <v>23</v>
      </c>
      <c r="L71" s="156" t="s">
        <v>21</v>
      </c>
      <c r="M71" s="156" t="s">
        <v>323</v>
      </c>
      <c r="N71" s="156"/>
      <c r="O71" s="148">
        <v>7100</v>
      </c>
      <c r="P71" s="148">
        <v>32500</v>
      </c>
      <c r="Q71" s="156">
        <v>0</v>
      </c>
      <c r="R71" s="156">
        <v>0</v>
      </c>
      <c r="S71" s="156" t="s">
        <v>28</v>
      </c>
      <c r="T71" s="156">
        <v>8</v>
      </c>
      <c r="U71" s="156">
        <v>0</v>
      </c>
      <c r="V71" s="156">
        <v>10</v>
      </c>
      <c r="W71" s="147" t="s">
        <v>334</v>
      </c>
      <c r="X71" s="147" t="s">
        <v>335</v>
      </c>
      <c r="Y71" s="150" t="s">
        <v>325</v>
      </c>
    </row>
    <row r="72" spans="1:25" ht="25.5">
      <c r="A72" s="266">
        <v>49</v>
      </c>
      <c r="B72" s="263" t="s">
        <v>23</v>
      </c>
      <c r="C72" s="156">
        <v>292478</v>
      </c>
      <c r="D72" s="263">
        <v>9</v>
      </c>
      <c r="E72" s="263">
        <v>19</v>
      </c>
      <c r="F72" s="250">
        <v>0.3055555555555555</v>
      </c>
      <c r="G72" s="263">
        <v>1978</v>
      </c>
      <c r="H72" s="263" t="s">
        <v>24</v>
      </c>
      <c r="I72" s="263" t="s">
        <v>322</v>
      </c>
      <c r="J72" s="156" t="s">
        <v>30</v>
      </c>
      <c r="K72" s="263" t="s">
        <v>23</v>
      </c>
      <c r="L72" s="263" t="s">
        <v>21</v>
      </c>
      <c r="M72" s="156" t="s">
        <v>336</v>
      </c>
      <c r="N72" s="263"/>
      <c r="O72" s="263">
        <v>600</v>
      </c>
      <c r="P72" s="265">
        <v>66705</v>
      </c>
      <c r="Q72" s="263">
        <v>0</v>
      </c>
      <c r="R72" s="263">
        <v>0</v>
      </c>
      <c r="S72" s="156" t="s">
        <v>28</v>
      </c>
      <c r="T72" s="264">
        <v>52</v>
      </c>
      <c r="U72" s="264"/>
      <c r="V72" s="264">
        <v>1</v>
      </c>
      <c r="W72" s="277"/>
      <c r="X72" s="277" t="s">
        <v>337</v>
      </c>
      <c r="Y72" s="278" t="s">
        <v>338</v>
      </c>
    </row>
    <row r="73" spans="1:25" ht="25.5">
      <c r="A73" s="253"/>
      <c r="B73" s="277"/>
      <c r="C73" s="156">
        <v>53458</v>
      </c>
      <c r="D73" s="277"/>
      <c r="E73" s="277"/>
      <c r="F73" s="277"/>
      <c r="G73" s="263"/>
      <c r="H73" s="263"/>
      <c r="I73" s="263"/>
      <c r="J73" s="156" t="s">
        <v>30</v>
      </c>
      <c r="K73" s="263"/>
      <c r="L73" s="263"/>
      <c r="M73" s="156" t="s">
        <v>339</v>
      </c>
      <c r="N73" s="263"/>
      <c r="O73" s="263"/>
      <c r="P73" s="264"/>
      <c r="Q73" s="263"/>
      <c r="R73" s="263"/>
      <c r="S73" s="156" t="s">
        <v>28</v>
      </c>
      <c r="T73" s="264"/>
      <c r="U73" s="264"/>
      <c r="V73" s="264"/>
      <c r="W73" s="277"/>
      <c r="X73" s="277"/>
      <c r="Y73" s="278"/>
    </row>
    <row r="74" spans="1:25" ht="25.5">
      <c r="A74" s="160">
        <v>50</v>
      </c>
      <c r="B74" s="156" t="s">
        <v>23</v>
      </c>
      <c r="C74" s="156">
        <v>55648</v>
      </c>
      <c r="D74" s="156">
        <v>11</v>
      </c>
      <c r="E74" s="156">
        <v>10</v>
      </c>
      <c r="F74" s="161">
        <v>0.23263888888888887</v>
      </c>
      <c r="G74" s="156">
        <v>1978</v>
      </c>
      <c r="H74" s="156" t="s">
        <v>24</v>
      </c>
      <c r="I74" s="156" t="s">
        <v>322</v>
      </c>
      <c r="J74" s="156" t="s">
        <v>30</v>
      </c>
      <c r="K74" s="156" t="s">
        <v>23</v>
      </c>
      <c r="L74" s="156" t="s">
        <v>21</v>
      </c>
      <c r="M74" s="156" t="s">
        <v>36</v>
      </c>
      <c r="N74" s="156"/>
      <c r="O74" s="148">
        <v>1150</v>
      </c>
      <c r="P74" s="148">
        <v>19000</v>
      </c>
      <c r="Q74" s="156">
        <v>0</v>
      </c>
      <c r="R74" s="156">
        <v>0</v>
      </c>
      <c r="S74" s="156" t="s">
        <v>28</v>
      </c>
      <c r="T74" s="156">
        <v>45</v>
      </c>
      <c r="U74" s="156">
        <v>0</v>
      </c>
      <c r="V74" s="156">
        <v>1</v>
      </c>
      <c r="W74" s="147"/>
      <c r="X74" s="147" t="s">
        <v>340</v>
      </c>
      <c r="Y74" s="150" t="s">
        <v>341</v>
      </c>
    </row>
    <row r="75" spans="1:25" ht="25.5">
      <c r="A75" s="160">
        <v>51</v>
      </c>
      <c r="B75" s="156" t="s">
        <v>23</v>
      </c>
      <c r="C75" s="156">
        <v>45299</v>
      </c>
      <c r="D75" s="156">
        <v>2</v>
      </c>
      <c r="E75" s="156">
        <v>25</v>
      </c>
      <c r="F75" s="161">
        <v>0.26875</v>
      </c>
      <c r="G75" s="156">
        <v>1979</v>
      </c>
      <c r="H75" s="156" t="s">
        <v>24</v>
      </c>
      <c r="I75" s="156" t="s">
        <v>322</v>
      </c>
      <c r="J75" s="156" t="s">
        <v>30</v>
      </c>
      <c r="K75" s="156" t="s">
        <v>23</v>
      </c>
      <c r="L75" s="156" t="s">
        <v>21</v>
      </c>
      <c r="M75" s="156" t="s">
        <v>323</v>
      </c>
      <c r="N75" s="156"/>
      <c r="O75" s="148">
        <v>10000</v>
      </c>
      <c r="P75" s="148">
        <v>2002</v>
      </c>
      <c r="Q75" s="156">
        <v>0</v>
      </c>
      <c r="R75" s="156">
        <v>0</v>
      </c>
      <c r="S75" s="156" t="s">
        <v>28</v>
      </c>
      <c r="T75" s="156">
        <v>5</v>
      </c>
      <c r="U75" s="156">
        <v>0</v>
      </c>
      <c r="V75" s="156">
        <v>4</v>
      </c>
      <c r="W75" s="147"/>
      <c r="X75" s="147" t="s">
        <v>342</v>
      </c>
      <c r="Y75" s="150" t="s">
        <v>325</v>
      </c>
    </row>
    <row r="76" spans="1:25" ht="25.5">
      <c r="A76" s="266">
        <v>52</v>
      </c>
      <c r="B76" s="263" t="s">
        <v>23</v>
      </c>
      <c r="C76" s="156">
        <v>281281</v>
      </c>
      <c r="D76" s="263">
        <v>8</v>
      </c>
      <c r="E76" s="263">
        <v>18</v>
      </c>
      <c r="F76" s="250">
        <v>0.5381944444444444</v>
      </c>
      <c r="G76" s="263">
        <v>1981</v>
      </c>
      <c r="H76" s="263" t="s">
        <v>24</v>
      </c>
      <c r="I76" s="263" t="s">
        <v>322</v>
      </c>
      <c r="J76" s="156" t="s">
        <v>30</v>
      </c>
      <c r="K76" s="263" t="s">
        <v>23</v>
      </c>
      <c r="L76" s="263" t="s">
        <v>21</v>
      </c>
      <c r="M76" s="263" t="s">
        <v>42</v>
      </c>
      <c r="N76" s="263"/>
      <c r="O76" s="265">
        <v>28000</v>
      </c>
      <c r="P76" s="265">
        <v>60000</v>
      </c>
      <c r="Q76" s="263">
        <v>0</v>
      </c>
      <c r="R76" s="263">
        <v>1</v>
      </c>
      <c r="S76" s="156" t="s">
        <v>28</v>
      </c>
      <c r="T76" s="263">
        <v>18</v>
      </c>
      <c r="U76" s="263">
        <v>0</v>
      </c>
      <c r="V76" s="263">
        <v>8</v>
      </c>
      <c r="W76" s="277"/>
      <c r="X76" s="277" t="s">
        <v>327</v>
      </c>
      <c r="Y76" s="278" t="s">
        <v>343</v>
      </c>
    </row>
    <row r="77" spans="1:25" ht="25.5">
      <c r="A77" s="266"/>
      <c r="B77" s="263"/>
      <c r="C77" s="156">
        <v>58961</v>
      </c>
      <c r="D77" s="263"/>
      <c r="E77" s="263"/>
      <c r="F77" s="277"/>
      <c r="G77" s="263"/>
      <c r="H77" s="263"/>
      <c r="I77" s="263"/>
      <c r="J77" s="156" t="s">
        <v>30</v>
      </c>
      <c r="K77" s="263"/>
      <c r="L77" s="263"/>
      <c r="M77" s="263"/>
      <c r="N77" s="263"/>
      <c r="O77" s="277"/>
      <c r="P77" s="264"/>
      <c r="Q77" s="263"/>
      <c r="R77" s="264"/>
      <c r="S77" s="156" t="s">
        <v>28</v>
      </c>
      <c r="T77" s="263"/>
      <c r="U77" s="263"/>
      <c r="V77" s="263"/>
      <c r="W77" s="277"/>
      <c r="X77" s="277"/>
      <c r="Y77" s="278"/>
    </row>
    <row r="78" spans="1:25" ht="12.75">
      <c r="A78" s="266">
        <v>53</v>
      </c>
      <c r="B78" s="263" t="s">
        <v>23</v>
      </c>
      <c r="C78" s="156">
        <v>2101582</v>
      </c>
      <c r="D78" s="263">
        <v>10</v>
      </c>
      <c r="E78" s="263">
        <v>21</v>
      </c>
      <c r="F78" s="250">
        <v>0.9652777777777778</v>
      </c>
      <c r="G78" s="263">
        <v>1982</v>
      </c>
      <c r="H78" s="263" t="s">
        <v>24</v>
      </c>
      <c r="I78" s="263" t="s">
        <v>322</v>
      </c>
      <c r="J78" s="156" t="s">
        <v>30</v>
      </c>
      <c r="K78" s="263" t="s">
        <v>23</v>
      </c>
      <c r="L78" s="263" t="s">
        <v>21</v>
      </c>
      <c r="M78" s="263" t="s">
        <v>344</v>
      </c>
      <c r="N78" s="263"/>
      <c r="O78" s="265">
        <v>75000</v>
      </c>
      <c r="P78" s="265">
        <v>195000</v>
      </c>
      <c r="Q78" s="263">
        <v>0</v>
      </c>
      <c r="R78" s="263">
        <v>0</v>
      </c>
      <c r="S78" s="251" t="s">
        <v>28</v>
      </c>
      <c r="T78" s="277">
        <v>25</v>
      </c>
      <c r="U78" s="277"/>
      <c r="V78" s="277">
        <v>13</v>
      </c>
      <c r="W78" s="277" t="s">
        <v>345</v>
      </c>
      <c r="X78" s="277" t="s">
        <v>346</v>
      </c>
      <c r="Y78" s="278" t="s">
        <v>347</v>
      </c>
    </row>
    <row r="79" spans="1:25" ht="12.75">
      <c r="A79" s="266"/>
      <c r="B79" s="263"/>
      <c r="C79" s="156">
        <v>58392</v>
      </c>
      <c r="D79" s="263"/>
      <c r="E79" s="263"/>
      <c r="F79" s="263"/>
      <c r="G79" s="263"/>
      <c r="H79" s="263"/>
      <c r="I79" s="263"/>
      <c r="J79" s="156" t="s">
        <v>30</v>
      </c>
      <c r="K79" s="263"/>
      <c r="L79" s="263"/>
      <c r="M79" s="263"/>
      <c r="N79" s="263"/>
      <c r="O79" s="277"/>
      <c r="P79" s="264"/>
      <c r="Q79" s="263"/>
      <c r="R79" s="263"/>
      <c r="S79" s="252"/>
      <c r="T79" s="277"/>
      <c r="U79" s="277"/>
      <c r="V79" s="277"/>
      <c r="W79" s="277"/>
      <c r="X79" s="277"/>
      <c r="Y79" s="278"/>
    </row>
    <row r="80" spans="1:25" ht="12.75">
      <c r="A80" s="266">
        <v>54</v>
      </c>
      <c r="B80" s="263" t="s">
        <v>23</v>
      </c>
      <c r="C80" s="156">
        <v>55003</v>
      </c>
      <c r="D80" s="263">
        <v>6</v>
      </c>
      <c r="E80" s="263">
        <v>5</v>
      </c>
      <c r="F80" s="250">
        <v>0.34375</v>
      </c>
      <c r="G80" s="263">
        <v>1983</v>
      </c>
      <c r="H80" s="263" t="s">
        <v>24</v>
      </c>
      <c r="I80" s="263" t="s">
        <v>322</v>
      </c>
      <c r="J80" s="156" t="s">
        <v>30</v>
      </c>
      <c r="K80" s="263" t="s">
        <v>23</v>
      </c>
      <c r="L80" s="263" t="s">
        <v>21</v>
      </c>
      <c r="M80" s="156" t="s">
        <v>348</v>
      </c>
      <c r="N80" s="263"/>
      <c r="O80" s="265">
        <v>25000</v>
      </c>
      <c r="P80" s="265">
        <v>25000</v>
      </c>
      <c r="Q80" s="263">
        <v>0</v>
      </c>
      <c r="R80" s="263">
        <v>0</v>
      </c>
      <c r="S80" s="251" t="s">
        <v>28</v>
      </c>
      <c r="T80" s="277">
        <v>6</v>
      </c>
      <c r="U80" s="277">
        <v>1</v>
      </c>
      <c r="V80" s="277">
        <v>0</v>
      </c>
      <c r="W80" s="277"/>
      <c r="X80" s="277" t="s">
        <v>349</v>
      </c>
      <c r="Y80" s="278" t="s">
        <v>350</v>
      </c>
    </row>
    <row r="81" spans="1:25" ht="12.75">
      <c r="A81" s="266"/>
      <c r="B81" s="263"/>
      <c r="C81" s="156">
        <v>26583</v>
      </c>
      <c r="D81" s="263"/>
      <c r="E81" s="263"/>
      <c r="F81" s="263"/>
      <c r="G81" s="263"/>
      <c r="H81" s="263"/>
      <c r="I81" s="263"/>
      <c r="J81" s="156" t="s">
        <v>30</v>
      </c>
      <c r="K81" s="263"/>
      <c r="L81" s="263"/>
      <c r="M81" s="156" t="s">
        <v>351</v>
      </c>
      <c r="N81" s="263"/>
      <c r="O81" s="277"/>
      <c r="P81" s="264"/>
      <c r="Q81" s="263"/>
      <c r="R81" s="263"/>
      <c r="S81" s="252"/>
      <c r="T81" s="277"/>
      <c r="U81" s="277"/>
      <c r="V81" s="277"/>
      <c r="W81" s="277"/>
      <c r="X81" s="277"/>
      <c r="Y81" s="278"/>
    </row>
    <row r="82" spans="1:25" ht="25.5">
      <c r="A82" s="160">
        <v>55</v>
      </c>
      <c r="B82" s="156" t="s">
        <v>23</v>
      </c>
      <c r="C82" s="156">
        <v>60723</v>
      </c>
      <c r="D82" s="156">
        <v>12</v>
      </c>
      <c r="E82" s="156">
        <v>7</v>
      </c>
      <c r="F82" s="161">
        <v>0.6875</v>
      </c>
      <c r="G82" s="156">
        <v>1983</v>
      </c>
      <c r="H82" s="156" t="s">
        <v>24</v>
      </c>
      <c r="I82" s="156" t="s">
        <v>322</v>
      </c>
      <c r="J82" s="156" t="s">
        <v>31</v>
      </c>
      <c r="K82" s="156" t="s">
        <v>23</v>
      </c>
      <c r="L82" s="156" t="s">
        <v>21</v>
      </c>
      <c r="M82" s="156" t="s">
        <v>352</v>
      </c>
      <c r="N82" s="156"/>
      <c r="O82" s="156">
        <v>0</v>
      </c>
      <c r="P82" s="148">
        <v>8230</v>
      </c>
      <c r="Q82" s="156">
        <v>0</v>
      </c>
      <c r="R82" s="156">
        <v>0</v>
      </c>
      <c r="S82" s="156" t="s">
        <v>28</v>
      </c>
      <c r="T82" s="156">
        <v>0</v>
      </c>
      <c r="U82" s="156">
        <v>0</v>
      </c>
      <c r="V82" s="156">
        <v>0</v>
      </c>
      <c r="W82" s="147"/>
      <c r="X82" s="147" t="s">
        <v>324</v>
      </c>
      <c r="Y82" s="150" t="s">
        <v>353</v>
      </c>
    </row>
    <row r="83" spans="1:25" ht="25.5">
      <c r="A83" s="160">
        <v>56</v>
      </c>
      <c r="B83" s="156" t="s">
        <v>23</v>
      </c>
      <c r="C83" s="156">
        <v>50174</v>
      </c>
      <c r="D83" s="156">
        <v>1</v>
      </c>
      <c r="E83" s="156">
        <v>24</v>
      </c>
      <c r="F83" s="161">
        <v>0.5291666666666667</v>
      </c>
      <c r="G83" s="156">
        <v>1984</v>
      </c>
      <c r="H83" s="156" t="s">
        <v>24</v>
      </c>
      <c r="I83" s="156" t="s">
        <v>322</v>
      </c>
      <c r="J83" s="156" t="s">
        <v>37</v>
      </c>
      <c r="K83" s="156" t="s">
        <v>23</v>
      </c>
      <c r="L83" s="156" t="s">
        <v>21</v>
      </c>
      <c r="M83" s="156" t="s">
        <v>354</v>
      </c>
      <c r="N83" s="156"/>
      <c r="O83" s="148">
        <v>17500</v>
      </c>
      <c r="P83" s="148">
        <v>3500</v>
      </c>
      <c r="Q83" s="156">
        <v>0</v>
      </c>
      <c r="R83" s="156">
        <v>0</v>
      </c>
      <c r="S83" s="156" t="s">
        <v>28</v>
      </c>
      <c r="T83" s="156">
        <v>8</v>
      </c>
      <c r="U83" s="156">
        <v>2</v>
      </c>
      <c r="V83" s="156">
        <v>0</v>
      </c>
      <c r="W83" s="147"/>
      <c r="X83" s="147" t="s">
        <v>335</v>
      </c>
      <c r="Y83" s="150" t="s">
        <v>355</v>
      </c>
    </row>
    <row r="84" spans="1:25" ht="25.5">
      <c r="A84" s="160">
        <v>57</v>
      </c>
      <c r="B84" s="156" t="s">
        <v>23</v>
      </c>
      <c r="C84" s="156">
        <v>53354</v>
      </c>
      <c r="D84" s="156">
        <v>4</v>
      </c>
      <c r="E84" s="156">
        <v>19</v>
      </c>
      <c r="F84" s="161">
        <v>0.6784722222222223</v>
      </c>
      <c r="G84" s="156">
        <v>1984</v>
      </c>
      <c r="H84" s="156" t="s">
        <v>24</v>
      </c>
      <c r="I84" s="156" t="s">
        <v>322</v>
      </c>
      <c r="J84" s="156" t="s">
        <v>37</v>
      </c>
      <c r="K84" s="156" t="s">
        <v>23</v>
      </c>
      <c r="L84" s="156" t="s">
        <v>21</v>
      </c>
      <c r="M84" s="156" t="s">
        <v>356</v>
      </c>
      <c r="N84" s="156"/>
      <c r="O84" s="148">
        <v>8180</v>
      </c>
      <c r="P84" s="148">
        <v>1615</v>
      </c>
      <c r="Q84" s="156">
        <v>0</v>
      </c>
      <c r="R84" s="156">
        <v>0</v>
      </c>
      <c r="S84" s="156" t="s">
        <v>28</v>
      </c>
      <c r="T84" s="156">
        <v>5</v>
      </c>
      <c r="U84" s="156">
        <v>2</v>
      </c>
      <c r="V84" s="156">
        <v>0</v>
      </c>
      <c r="W84" s="147"/>
      <c r="X84" s="147" t="s">
        <v>357</v>
      </c>
      <c r="Y84" s="150" t="s">
        <v>358</v>
      </c>
    </row>
    <row r="85" spans="1:25" ht="25.5">
      <c r="A85" s="160">
        <v>58</v>
      </c>
      <c r="B85" s="156" t="s">
        <v>23</v>
      </c>
      <c r="C85" s="156">
        <v>54275</v>
      </c>
      <c r="D85" s="156">
        <v>5</v>
      </c>
      <c r="E85" s="156">
        <v>13</v>
      </c>
      <c r="F85" s="161">
        <v>0.9618055555555555</v>
      </c>
      <c r="G85" s="156">
        <v>1985</v>
      </c>
      <c r="H85" s="156" t="s">
        <v>24</v>
      </c>
      <c r="I85" s="156" t="s">
        <v>322</v>
      </c>
      <c r="J85" s="156" t="s">
        <v>37</v>
      </c>
      <c r="K85" s="156" t="s">
        <v>23</v>
      </c>
      <c r="L85" s="156" t="s">
        <v>21</v>
      </c>
      <c r="M85" s="156" t="s">
        <v>354</v>
      </c>
      <c r="N85" s="156"/>
      <c r="O85" s="148">
        <v>4000</v>
      </c>
      <c r="P85" s="148">
        <v>6000</v>
      </c>
      <c r="Q85" s="156">
        <v>0</v>
      </c>
      <c r="R85" s="156">
        <v>0</v>
      </c>
      <c r="S85" s="156" t="s">
        <v>28</v>
      </c>
      <c r="T85" s="156">
        <v>3</v>
      </c>
      <c r="U85" s="156">
        <v>1</v>
      </c>
      <c r="V85" s="156">
        <v>0</v>
      </c>
      <c r="W85" s="147"/>
      <c r="X85" s="147" t="s">
        <v>359</v>
      </c>
      <c r="Y85" s="150" t="s">
        <v>360</v>
      </c>
    </row>
    <row r="86" spans="1:25" ht="38.25">
      <c r="A86" s="160">
        <v>59</v>
      </c>
      <c r="B86" s="156" t="s">
        <v>23</v>
      </c>
      <c r="C86" s="156" t="s">
        <v>361</v>
      </c>
      <c r="D86" s="156">
        <v>2</v>
      </c>
      <c r="E86" s="156">
        <v>20</v>
      </c>
      <c r="F86" s="161">
        <v>0.1840277777777778</v>
      </c>
      <c r="G86" s="156">
        <v>1988</v>
      </c>
      <c r="H86" s="156" t="s">
        <v>24</v>
      </c>
      <c r="I86" s="156" t="s">
        <v>322</v>
      </c>
      <c r="J86" s="156" t="s">
        <v>37</v>
      </c>
      <c r="K86" s="156" t="s">
        <v>23</v>
      </c>
      <c r="L86" s="156" t="s">
        <v>21</v>
      </c>
      <c r="M86" s="156" t="s">
        <v>362</v>
      </c>
      <c r="N86" s="156"/>
      <c r="O86" s="148">
        <v>225100</v>
      </c>
      <c r="P86" s="148">
        <v>11000</v>
      </c>
      <c r="Q86" s="156">
        <v>0</v>
      </c>
      <c r="R86" s="156">
        <v>0</v>
      </c>
      <c r="S86" s="156" t="s">
        <v>32</v>
      </c>
      <c r="T86" s="156">
        <v>30</v>
      </c>
      <c r="U86" s="156">
        <v>0</v>
      </c>
      <c r="V86" s="156">
        <v>9</v>
      </c>
      <c r="W86" s="147"/>
      <c r="X86" s="147" t="s">
        <v>363</v>
      </c>
      <c r="Y86" s="150" t="s">
        <v>364</v>
      </c>
    </row>
    <row r="87" spans="1:25" ht="38.25">
      <c r="A87" s="160">
        <v>60</v>
      </c>
      <c r="B87" s="156" t="s">
        <v>23</v>
      </c>
      <c r="C87" s="156">
        <v>54478</v>
      </c>
      <c r="D87" s="156">
        <v>12</v>
      </c>
      <c r="E87" s="156">
        <v>27</v>
      </c>
      <c r="F87" s="161">
        <v>0.5104166666666666</v>
      </c>
      <c r="G87" s="156">
        <v>1988</v>
      </c>
      <c r="H87" s="156" t="s">
        <v>24</v>
      </c>
      <c r="I87" s="156" t="s">
        <v>322</v>
      </c>
      <c r="J87" s="156" t="s">
        <v>37</v>
      </c>
      <c r="K87" s="156" t="s">
        <v>23</v>
      </c>
      <c r="L87" s="156" t="s">
        <v>21</v>
      </c>
      <c r="M87" s="156" t="s">
        <v>365</v>
      </c>
      <c r="N87" s="156"/>
      <c r="O87" s="156">
        <v>0</v>
      </c>
      <c r="P87" s="148">
        <v>2500</v>
      </c>
      <c r="Q87" s="156">
        <v>0</v>
      </c>
      <c r="R87" s="156">
        <v>0</v>
      </c>
      <c r="S87" s="156" t="s">
        <v>258</v>
      </c>
      <c r="T87" s="156">
        <v>0</v>
      </c>
      <c r="U87" s="156">
        <v>0</v>
      </c>
      <c r="V87" s="156">
        <v>0</v>
      </c>
      <c r="W87" s="147"/>
      <c r="X87" s="147" t="s">
        <v>366</v>
      </c>
      <c r="Y87" s="150" t="s">
        <v>367</v>
      </c>
    </row>
    <row r="88" spans="1:25" ht="51">
      <c r="A88" s="160">
        <v>61</v>
      </c>
      <c r="B88" s="156" t="s">
        <v>23</v>
      </c>
      <c r="C88" s="156">
        <v>56109</v>
      </c>
      <c r="D88" s="156">
        <v>9</v>
      </c>
      <c r="E88" s="156">
        <v>7</v>
      </c>
      <c r="F88" s="161">
        <v>0.34027777777777773</v>
      </c>
      <c r="G88" s="156">
        <v>1989</v>
      </c>
      <c r="H88" s="156" t="s">
        <v>24</v>
      </c>
      <c r="I88" s="156" t="s">
        <v>322</v>
      </c>
      <c r="J88" s="156" t="s">
        <v>37</v>
      </c>
      <c r="K88" s="156" t="s">
        <v>23</v>
      </c>
      <c r="L88" s="156" t="s">
        <v>21</v>
      </c>
      <c r="M88" s="156" t="s">
        <v>368</v>
      </c>
      <c r="N88" s="156"/>
      <c r="O88" s="148">
        <v>14500</v>
      </c>
      <c r="P88" s="148">
        <v>5500</v>
      </c>
      <c r="Q88" s="156">
        <v>0</v>
      </c>
      <c r="R88" s="156">
        <v>0</v>
      </c>
      <c r="S88" s="156" t="s">
        <v>258</v>
      </c>
      <c r="T88" s="156">
        <v>5</v>
      </c>
      <c r="U88" s="156">
        <v>1</v>
      </c>
      <c r="V88" s="156">
        <v>4</v>
      </c>
      <c r="W88" s="147"/>
      <c r="X88" s="147" t="s">
        <v>335</v>
      </c>
      <c r="Y88" s="150" t="s">
        <v>369</v>
      </c>
    </row>
    <row r="89" spans="1:25" ht="25.5">
      <c r="A89" s="160">
        <v>62</v>
      </c>
      <c r="B89" s="156" t="s">
        <v>23</v>
      </c>
      <c r="C89" s="156" t="s">
        <v>370</v>
      </c>
      <c r="D89" s="156">
        <v>11</v>
      </c>
      <c r="E89" s="156">
        <v>27</v>
      </c>
      <c r="F89" s="161">
        <v>0.08680555555555557</v>
      </c>
      <c r="G89" s="156">
        <v>1991</v>
      </c>
      <c r="H89" s="156" t="s">
        <v>24</v>
      </c>
      <c r="I89" s="156" t="s">
        <v>322</v>
      </c>
      <c r="J89" s="156" t="s">
        <v>37</v>
      </c>
      <c r="K89" s="156" t="s">
        <v>23</v>
      </c>
      <c r="L89" s="156" t="s">
        <v>21</v>
      </c>
      <c r="M89" s="156" t="s">
        <v>303</v>
      </c>
      <c r="N89" s="156"/>
      <c r="O89" s="148">
        <v>18000</v>
      </c>
      <c r="P89" s="148">
        <v>5473</v>
      </c>
      <c r="Q89" s="156">
        <v>0</v>
      </c>
      <c r="R89" s="156">
        <v>0</v>
      </c>
      <c r="S89" s="156" t="s">
        <v>253</v>
      </c>
      <c r="T89" s="156">
        <v>4</v>
      </c>
      <c r="U89" s="156">
        <v>0</v>
      </c>
      <c r="V89" s="156">
        <v>3</v>
      </c>
      <c r="W89" s="147"/>
      <c r="X89" s="147" t="s">
        <v>371</v>
      </c>
      <c r="Y89" s="150" t="s">
        <v>372</v>
      </c>
    </row>
    <row r="90" spans="1:25" ht="51">
      <c r="A90" s="266">
        <v>63</v>
      </c>
      <c r="B90" s="263" t="s">
        <v>23</v>
      </c>
      <c r="C90" s="156" t="s">
        <v>373</v>
      </c>
      <c r="D90" s="263">
        <v>12</v>
      </c>
      <c r="E90" s="263">
        <v>6</v>
      </c>
      <c r="F90" s="250">
        <v>0.7465277777777778</v>
      </c>
      <c r="G90" s="263">
        <v>1991</v>
      </c>
      <c r="H90" s="263" t="s">
        <v>24</v>
      </c>
      <c r="I90" s="263" t="s">
        <v>322</v>
      </c>
      <c r="J90" s="156" t="s">
        <v>37</v>
      </c>
      <c r="K90" s="263" t="s">
        <v>23</v>
      </c>
      <c r="L90" s="263" t="s">
        <v>35</v>
      </c>
      <c r="M90" s="156" t="s">
        <v>312</v>
      </c>
      <c r="N90" s="263"/>
      <c r="O90" s="265">
        <v>20000</v>
      </c>
      <c r="P90" s="263">
        <v>0</v>
      </c>
      <c r="Q90" s="263">
        <v>0</v>
      </c>
      <c r="R90" s="263">
        <v>1</v>
      </c>
      <c r="S90" s="156" t="s">
        <v>259</v>
      </c>
      <c r="T90" s="277">
        <v>45</v>
      </c>
      <c r="U90" s="277"/>
      <c r="V90" s="277"/>
      <c r="W90" s="277"/>
      <c r="X90" s="277" t="s">
        <v>374</v>
      </c>
      <c r="Y90" s="278" t="s">
        <v>375</v>
      </c>
    </row>
    <row r="91" spans="1:25" ht="38.25">
      <c r="A91" s="266"/>
      <c r="B91" s="263"/>
      <c r="C91" s="156" t="s">
        <v>376</v>
      </c>
      <c r="D91" s="263"/>
      <c r="E91" s="263"/>
      <c r="F91" s="277"/>
      <c r="G91" s="263"/>
      <c r="H91" s="263"/>
      <c r="I91" s="263"/>
      <c r="J91" s="156" t="s">
        <v>37</v>
      </c>
      <c r="K91" s="263"/>
      <c r="L91" s="263"/>
      <c r="M91" s="156" t="s">
        <v>377</v>
      </c>
      <c r="N91" s="263"/>
      <c r="O91" s="277"/>
      <c r="P91" s="263"/>
      <c r="Q91" s="263"/>
      <c r="R91" s="263"/>
      <c r="S91" s="156" t="s">
        <v>254</v>
      </c>
      <c r="T91" s="277"/>
      <c r="U91" s="277"/>
      <c r="V91" s="277"/>
      <c r="W91" s="277"/>
      <c r="X91" s="277"/>
      <c r="Y91" s="278"/>
    </row>
    <row r="92" spans="1:25" ht="38.25">
      <c r="A92" s="160">
        <v>64</v>
      </c>
      <c r="B92" s="156" t="s">
        <v>23</v>
      </c>
      <c r="C92" s="156" t="s">
        <v>378</v>
      </c>
      <c r="D92" s="156">
        <v>4</v>
      </c>
      <c r="E92" s="156">
        <v>15</v>
      </c>
      <c r="F92" s="161">
        <v>0.23958333333333334</v>
      </c>
      <c r="G92" s="156">
        <v>1996</v>
      </c>
      <c r="H92" s="156" t="s">
        <v>24</v>
      </c>
      <c r="I92" s="156" t="s">
        <v>322</v>
      </c>
      <c r="J92" s="156" t="s">
        <v>37</v>
      </c>
      <c r="K92" s="156" t="s">
        <v>23</v>
      </c>
      <c r="L92" s="156" t="s">
        <v>21</v>
      </c>
      <c r="M92" s="156" t="s">
        <v>379</v>
      </c>
      <c r="N92" s="156"/>
      <c r="O92" s="148">
        <v>653104</v>
      </c>
      <c r="P92" s="148">
        <v>40000</v>
      </c>
      <c r="Q92" s="156">
        <v>0</v>
      </c>
      <c r="R92" s="156">
        <v>0</v>
      </c>
      <c r="S92" s="156" t="s">
        <v>254</v>
      </c>
      <c r="T92" s="156">
        <v>39</v>
      </c>
      <c r="U92" s="156">
        <v>0</v>
      </c>
      <c r="V92" s="156">
        <v>39</v>
      </c>
      <c r="W92" s="147"/>
      <c r="X92" s="147" t="s">
        <v>380</v>
      </c>
      <c r="Y92" s="150" t="s">
        <v>381</v>
      </c>
    </row>
    <row r="93" spans="1:25" ht="25.5">
      <c r="A93" s="266">
        <v>65</v>
      </c>
      <c r="B93" s="263" t="s">
        <v>23</v>
      </c>
      <c r="C93" s="156" t="s">
        <v>382</v>
      </c>
      <c r="D93" s="263">
        <v>7</v>
      </c>
      <c r="E93" s="263">
        <v>13</v>
      </c>
      <c r="F93" s="250">
        <v>0.9791666666666666</v>
      </c>
      <c r="G93" s="263">
        <v>1996</v>
      </c>
      <c r="H93" s="263" t="s">
        <v>24</v>
      </c>
      <c r="I93" s="263" t="s">
        <v>322</v>
      </c>
      <c r="J93" s="156" t="s">
        <v>37</v>
      </c>
      <c r="K93" s="263" t="s">
        <v>23</v>
      </c>
      <c r="L93" s="263" t="s">
        <v>35</v>
      </c>
      <c r="M93" s="263" t="s">
        <v>383</v>
      </c>
      <c r="N93" s="263"/>
      <c r="O93" s="265">
        <v>54692</v>
      </c>
      <c r="P93" s="265">
        <v>6000</v>
      </c>
      <c r="Q93" s="263">
        <v>0</v>
      </c>
      <c r="R93" s="263">
        <v>0</v>
      </c>
      <c r="S93" s="156"/>
      <c r="T93" s="263">
        <v>2</v>
      </c>
      <c r="U93" s="263">
        <v>0</v>
      </c>
      <c r="V93" s="263">
        <v>7</v>
      </c>
      <c r="W93" s="277"/>
      <c r="X93" s="277" t="s">
        <v>384</v>
      </c>
      <c r="Y93" s="278" t="s">
        <v>385</v>
      </c>
    </row>
    <row r="94" spans="1:25" ht="12.75">
      <c r="A94" s="266"/>
      <c r="B94" s="263"/>
      <c r="C94" s="156" t="s">
        <v>386</v>
      </c>
      <c r="D94" s="263"/>
      <c r="E94" s="263"/>
      <c r="F94" s="277"/>
      <c r="G94" s="263"/>
      <c r="H94" s="263"/>
      <c r="I94" s="263"/>
      <c r="J94" s="156"/>
      <c r="K94" s="263"/>
      <c r="L94" s="263"/>
      <c r="M94" s="263"/>
      <c r="N94" s="263"/>
      <c r="O94" s="277"/>
      <c r="P94" s="264"/>
      <c r="Q94" s="263"/>
      <c r="R94" s="263"/>
      <c r="S94" s="156"/>
      <c r="T94" s="264"/>
      <c r="U94" s="264"/>
      <c r="V94" s="264"/>
      <c r="W94" s="277"/>
      <c r="X94" s="277"/>
      <c r="Y94" s="278"/>
    </row>
    <row r="95" spans="1:25" ht="25.5">
      <c r="A95" s="160">
        <v>66</v>
      </c>
      <c r="B95" s="156" t="s">
        <v>23</v>
      </c>
      <c r="C95" s="156" t="s">
        <v>387</v>
      </c>
      <c r="D95" s="156">
        <v>6</v>
      </c>
      <c r="E95" s="156">
        <v>14</v>
      </c>
      <c r="F95" s="161">
        <v>0.6319444444444444</v>
      </c>
      <c r="G95" s="156">
        <v>1997</v>
      </c>
      <c r="H95" s="156" t="s">
        <v>24</v>
      </c>
      <c r="I95" s="156" t="s">
        <v>322</v>
      </c>
      <c r="J95" s="156"/>
      <c r="K95" s="156" t="s">
        <v>23</v>
      </c>
      <c r="L95" s="156" t="s">
        <v>21</v>
      </c>
      <c r="M95" s="156" t="s">
        <v>388</v>
      </c>
      <c r="N95" s="156"/>
      <c r="O95" s="148">
        <v>12744</v>
      </c>
      <c r="P95" s="148">
        <v>8000</v>
      </c>
      <c r="Q95" s="156">
        <v>0</v>
      </c>
      <c r="R95" s="156">
        <v>0</v>
      </c>
      <c r="S95" s="156"/>
      <c r="T95" s="156">
        <v>10</v>
      </c>
      <c r="U95" s="156">
        <v>0</v>
      </c>
      <c r="V95" s="156">
        <v>5</v>
      </c>
      <c r="W95" s="147"/>
      <c r="X95" s="147" t="s">
        <v>384</v>
      </c>
      <c r="Y95" s="150" t="s">
        <v>389</v>
      </c>
    </row>
    <row r="96" spans="1:25" ht="63.75">
      <c r="A96" s="160">
        <v>67</v>
      </c>
      <c r="B96" s="156" t="s">
        <v>23</v>
      </c>
      <c r="C96" s="156" t="s">
        <v>390</v>
      </c>
      <c r="D96" s="156">
        <v>10</v>
      </c>
      <c r="E96" s="156">
        <v>6</v>
      </c>
      <c r="F96" s="161">
        <v>0.576388888888889</v>
      </c>
      <c r="G96" s="156">
        <v>1998</v>
      </c>
      <c r="H96" s="156" t="s">
        <v>24</v>
      </c>
      <c r="I96" s="156" t="s">
        <v>322</v>
      </c>
      <c r="J96" s="156"/>
      <c r="K96" s="156" t="s">
        <v>23</v>
      </c>
      <c r="L96" s="156" t="s">
        <v>35</v>
      </c>
      <c r="M96" s="156" t="s">
        <v>365</v>
      </c>
      <c r="N96" s="156"/>
      <c r="O96" s="148">
        <v>7000</v>
      </c>
      <c r="P96" s="156">
        <v>500</v>
      </c>
      <c r="Q96" s="156">
        <v>0</v>
      </c>
      <c r="R96" s="156">
        <v>0</v>
      </c>
      <c r="S96" s="156"/>
      <c r="T96" s="156">
        <v>4</v>
      </c>
      <c r="U96" s="156">
        <v>0</v>
      </c>
      <c r="V96" s="156">
        <v>1</v>
      </c>
      <c r="W96" s="147" t="s">
        <v>391</v>
      </c>
      <c r="X96" s="147" t="s">
        <v>392</v>
      </c>
      <c r="Y96" s="150" t="s">
        <v>393</v>
      </c>
    </row>
    <row r="97" spans="1:25" ht="51">
      <c r="A97" s="160">
        <v>68</v>
      </c>
      <c r="B97" s="156" t="s">
        <v>23</v>
      </c>
      <c r="C97" s="156" t="s">
        <v>394</v>
      </c>
      <c r="D97" s="156">
        <v>3</v>
      </c>
      <c r="E97" s="156">
        <v>5</v>
      </c>
      <c r="F97" s="161">
        <v>0.4583333333333333</v>
      </c>
      <c r="G97" s="156">
        <v>2000</v>
      </c>
      <c r="H97" s="156" t="s">
        <v>24</v>
      </c>
      <c r="I97" s="156" t="s">
        <v>322</v>
      </c>
      <c r="J97" s="156"/>
      <c r="K97" s="156" t="s">
        <v>23</v>
      </c>
      <c r="L97" s="156" t="s">
        <v>21</v>
      </c>
      <c r="M97" s="156" t="s">
        <v>49</v>
      </c>
      <c r="N97" s="156"/>
      <c r="O97" s="148">
        <v>49797</v>
      </c>
      <c r="P97" s="148">
        <v>83591</v>
      </c>
      <c r="Q97" s="156">
        <v>0</v>
      </c>
      <c r="R97" s="156">
        <v>0</v>
      </c>
      <c r="S97" s="156"/>
      <c r="T97" s="156">
        <v>10</v>
      </c>
      <c r="U97" s="156">
        <v>0</v>
      </c>
      <c r="V97" s="156">
        <v>18</v>
      </c>
      <c r="W97" s="147" t="s">
        <v>395</v>
      </c>
      <c r="X97" s="147" t="s">
        <v>396</v>
      </c>
      <c r="Y97" s="150" t="s">
        <v>397</v>
      </c>
    </row>
    <row r="98" spans="1:25" ht="51">
      <c r="A98" s="160">
        <v>69</v>
      </c>
      <c r="B98" s="156" t="s">
        <v>23</v>
      </c>
      <c r="C98" s="156" t="s">
        <v>398</v>
      </c>
      <c r="D98" s="156">
        <v>9</v>
      </c>
      <c r="E98" s="156">
        <v>1</v>
      </c>
      <c r="F98" s="161">
        <v>0.6666666666666666</v>
      </c>
      <c r="G98" s="156">
        <v>2004</v>
      </c>
      <c r="H98" s="156" t="s">
        <v>24</v>
      </c>
      <c r="I98" s="156" t="s">
        <v>322</v>
      </c>
      <c r="J98" s="156"/>
      <c r="K98" s="156" t="s">
        <v>23</v>
      </c>
      <c r="L98" s="156" t="s">
        <v>21</v>
      </c>
      <c r="M98" s="156" t="s">
        <v>356</v>
      </c>
      <c r="N98" s="156"/>
      <c r="O98" s="148">
        <v>18538</v>
      </c>
      <c r="P98" s="148">
        <v>19000</v>
      </c>
      <c r="Q98" s="156">
        <v>0</v>
      </c>
      <c r="R98" s="156">
        <v>0</v>
      </c>
      <c r="S98" s="156"/>
      <c r="T98" s="156">
        <v>5</v>
      </c>
      <c r="U98" s="156">
        <v>0</v>
      </c>
      <c r="V98" s="156">
        <v>6</v>
      </c>
      <c r="W98" s="147" t="s">
        <v>399</v>
      </c>
      <c r="X98" s="147" t="s">
        <v>327</v>
      </c>
      <c r="Y98" s="150" t="s">
        <v>400</v>
      </c>
    </row>
    <row r="99" spans="14:16" ht="38.25">
      <c r="N99" s="8" t="s">
        <v>401</v>
      </c>
      <c r="O99" s="14">
        <f>AVERAGE(O5:O21,O24:O31,O34:O61,O66:O91,O93:O98)</f>
        <v>16953.467741935485</v>
      </c>
      <c r="P99" s="14">
        <f>AVERAGE(P5:P21,P24:P31,P34:P61,P65:P91,P93:P98)</f>
        <v>18700.349206349205</v>
      </c>
    </row>
  </sheetData>
  <mergeCells count="581">
    <mergeCell ref="A1:Y2"/>
    <mergeCell ref="A3:A4"/>
    <mergeCell ref="D3:D4"/>
    <mergeCell ref="E3:E4"/>
    <mergeCell ref="F3:F4"/>
    <mergeCell ref="G3:G4"/>
    <mergeCell ref="H3:H4"/>
    <mergeCell ref="I3:I4"/>
    <mergeCell ref="Q3:Q4"/>
    <mergeCell ref="R3:R4"/>
    <mergeCell ref="S3:S4"/>
    <mergeCell ref="W3:W4"/>
    <mergeCell ref="X3:X4"/>
    <mergeCell ref="Y3:Y4"/>
    <mergeCell ref="A5:A6"/>
    <mergeCell ref="B5:B6"/>
    <mergeCell ref="D5:D6"/>
    <mergeCell ref="E5:E6"/>
    <mergeCell ref="F5:F6"/>
    <mergeCell ref="G5:G6"/>
    <mergeCell ref="H5:H6"/>
    <mergeCell ref="I5:I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A7:A8"/>
    <mergeCell ref="B7:B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A11:A12"/>
    <mergeCell ref="B11:B12"/>
    <mergeCell ref="D11:D12"/>
    <mergeCell ref="E11:E12"/>
    <mergeCell ref="F11:F12"/>
    <mergeCell ref="G11:G12"/>
    <mergeCell ref="H11:H12"/>
    <mergeCell ref="I11:I12"/>
    <mergeCell ref="K11:K12"/>
    <mergeCell ref="L11:L12"/>
    <mergeCell ref="M11:M12"/>
    <mergeCell ref="N11:N12"/>
    <mergeCell ref="O11:O12"/>
    <mergeCell ref="P11:P12"/>
    <mergeCell ref="Q11:Q12"/>
    <mergeCell ref="R11:R12"/>
    <mergeCell ref="S11:S12"/>
    <mergeCell ref="T11:T12"/>
    <mergeCell ref="U11:U12"/>
    <mergeCell ref="V11:V12"/>
    <mergeCell ref="W11:W12"/>
    <mergeCell ref="X11:X12"/>
    <mergeCell ref="Y11:Y12"/>
    <mergeCell ref="A14:A15"/>
    <mergeCell ref="B14:B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A19:A20"/>
    <mergeCell ref="B19:B20"/>
    <mergeCell ref="D19:D20"/>
    <mergeCell ref="E19:E20"/>
    <mergeCell ref="F19:F20"/>
    <mergeCell ref="G19:G20"/>
    <mergeCell ref="H19:H20"/>
    <mergeCell ref="I19:I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A22:A23"/>
    <mergeCell ref="B22:B23"/>
    <mergeCell ref="D22:D23"/>
    <mergeCell ref="E22:E23"/>
    <mergeCell ref="F22:F23"/>
    <mergeCell ref="G22:G23"/>
    <mergeCell ref="H22:H23"/>
    <mergeCell ref="I22:I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A24:A25"/>
    <mergeCell ref="B24:B25"/>
    <mergeCell ref="D24:D25"/>
    <mergeCell ref="E24:E25"/>
    <mergeCell ref="F24:F25"/>
    <mergeCell ref="G24:G25"/>
    <mergeCell ref="H24:H25"/>
    <mergeCell ref="I24:I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A30:A31"/>
    <mergeCell ref="B30:B31"/>
    <mergeCell ref="D30:D31"/>
    <mergeCell ref="E30:E31"/>
    <mergeCell ref="F30:F31"/>
    <mergeCell ref="G30:G31"/>
    <mergeCell ref="H30:H31"/>
    <mergeCell ref="I30:I31"/>
    <mergeCell ref="J30:J31"/>
    <mergeCell ref="K30:K31"/>
    <mergeCell ref="L30:L31"/>
    <mergeCell ref="M30:M31"/>
    <mergeCell ref="N30:N31"/>
    <mergeCell ref="O30:O31"/>
    <mergeCell ref="P30:P31"/>
    <mergeCell ref="Q30:Q31"/>
    <mergeCell ref="R30:R31"/>
    <mergeCell ref="S30:S31"/>
    <mergeCell ref="T30:T31"/>
    <mergeCell ref="U30:U31"/>
    <mergeCell ref="V30:V31"/>
    <mergeCell ref="W30:W31"/>
    <mergeCell ref="X30:X31"/>
    <mergeCell ref="Y30:Y31"/>
    <mergeCell ref="A32:A33"/>
    <mergeCell ref="B32:B33"/>
    <mergeCell ref="D32:D33"/>
    <mergeCell ref="E32:E33"/>
    <mergeCell ref="F32:F33"/>
    <mergeCell ref="G32:G33"/>
    <mergeCell ref="H32:H33"/>
    <mergeCell ref="I32:I33"/>
    <mergeCell ref="K32:K33"/>
    <mergeCell ref="L32:L33"/>
    <mergeCell ref="M32:M33"/>
    <mergeCell ref="N32:N33"/>
    <mergeCell ref="O32:O33"/>
    <mergeCell ref="P32:P33"/>
    <mergeCell ref="Q32:Q33"/>
    <mergeCell ref="R32:R33"/>
    <mergeCell ref="S32:S33"/>
    <mergeCell ref="T32:T33"/>
    <mergeCell ref="U32:U33"/>
    <mergeCell ref="V32:V33"/>
    <mergeCell ref="W32:W33"/>
    <mergeCell ref="X32:X33"/>
    <mergeCell ref="Y32:Y33"/>
    <mergeCell ref="A34:A35"/>
    <mergeCell ref="B34:B35"/>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A38:A39"/>
    <mergeCell ref="B38:B39"/>
    <mergeCell ref="D38:D39"/>
    <mergeCell ref="E38:E39"/>
    <mergeCell ref="F38:F39"/>
    <mergeCell ref="G38:G39"/>
    <mergeCell ref="H38:H39"/>
    <mergeCell ref="I38:I39"/>
    <mergeCell ref="K38:K39"/>
    <mergeCell ref="L38:L39"/>
    <mergeCell ref="M38:M39"/>
    <mergeCell ref="N38:N39"/>
    <mergeCell ref="O38:O39"/>
    <mergeCell ref="P38:P39"/>
    <mergeCell ref="Q38:Q39"/>
    <mergeCell ref="R38:R39"/>
    <mergeCell ref="W38:W39"/>
    <mergeCell ref="X38:X39"/>
    <mergeCell ref="Y38:Y39"/>
    <mergeCell ref="S38:S39"/>
    <mergeCell ref="T38:T39"/>
    <mergeCell ref="U38:U39"/>
    <mergeCell ref="V38:V39"/>
    <mergeCell ref="F47:F48"/>
    <mergeCell ref="G47:G48"/>
    <mergeCell ref="H47:H48"/>
    <mergeCell ref="D49:D50"/>
    <mergeCell ref="E49:E50"/>
    <mergeCell ref="A47:A48"/>
    <mergeCell ref="B47:B48"/>
    <mergeCell ref="D47:D48"/>
    <mergeCell ref="E47:E48"/>
    <mergeCell ref="G56:G57"/>
    <mergeCell ref="H49:H50"/>
    <mergeCell ref="I49:I50"/>
    <mergeCell ref="F54:F55"/>
    <mergeCell ref="G54:G55"/>
    <mergeCell ref="H54:H55"/>
    <mergeCell ref="F49:F50"/>
    <mergeCell ref="G49:G50"/>
    <mergeCell ref="H56:H57"/>
    <mergeCell ref="K54:K55"/>
    <mergeCell ref="A56:A57"/>
    <mergeCell ref="B56:B57"/>
    <mergeCell ref="D56:D57"/>
    <mergeCell ref="E56:E57"/>
    <mergeCell ref="A54:A55"/>
    <mergeCell ref="B54:B55"/>
    <mergeCell ref="D54:D55"/>
    <mergeCell ref="E54:E55"/>
    <mergeCell ref="F56:F57"/>
    <mergeCell ref="A58:A59"/>
    <mergeCell ref="B58:B59"/>
    <mergeCell ref="C58:C59"/>
    <mergeCell ref="D58:D59"/>
    <mergeCell ref="A60:A61"/>
    <mergeCell ref="D60:D61"/>
    <mergeCell ref="F60:F61"/>
    <mergeCell ref="G60:G61"/>
    <mergeCell ref="F62:F63"/>
    <mergeCell ref="G62:G63"/>
    <mergeCell ref="H62:H63"/>
    <mergeCell ref="K58:K59"/>
    <mergeCell ref="H60:H61"/>
    <mergeCell ref="I60:I61"/>
    <mergeCell ref="F58:F59"/>
    <mergeCell ref="G58:G59"/>
    <mergeCell ref="H58:H59"/>
    <mergeCell ref="I58:I59"/>
    <mergeCell ref="A62:A63"/>
    <mergeCell ref="B62:B63"/>
    <mergeCell ref="D62:D63"/>
    <mergeCell ref="E62:E63"/>
    <mergeCell ref="I62:I63"/>
    <mergeCell ref="K62:K63"/>
    <mergeCell ref="L47:L48"/>
    <mergeCell ref="K60:K61"/>
    <mergeCell ref="I47:I48"/>
    <mergeCell ref="K47:K48"/>
    <mergeCell ref="K49:K50"/>
    <mergeCell ref="I56:I57"/>
    <mergeCell ref="K56:K57"/>
    <mergeCell ref="I54:I55"/>
    <mergeCell ref="M47:M48"/>
    <mergeCell ref="N47:N48"/>
    <mergeCell ref="O47:O48"/>
    <mergeCell ref="P47:P48"/>
    <mergeCell ref="Q47:Q48"/>
    <mergeCell ref="R47:R48"/>
    <mergeCell ref="S47:S48"/>
    <mergeCell ref="T47:T48"/>
    <mergeCell ref="U47:U48"/>
    <mergeCell ref="V47:V48"/>
    <mergeCell ref="W47:W48"/>
    <mergeCell ref="X47:X48"/>
    <mergeCell ref="Y47:Y48"/>
    <mergeCell ref="A49:A50"/>
    <mergeCell ref="B49:B50"/>
    <mergeCell ref="L49:L50"/>
    <mergeCell ref="M49:M50"/>
    <mergeCell ref="N49:N50"/>
    <mergeCell ref="Q49:Q50"/>
    <mergeCell ref="R49:R50"/>
    <mergeCell ref="S49:S50"/>
    <mergeCell ref="T49:T50"/>
    <mergeCell ref="U49:U50"/>
    <mergeCell ref="V49:V50"/>
    <mergeCell ref="W49:W50"/>
    <mergeCell ref="X49:X50"/>
    <mergeCell ref="Y49:Y50"/>
    <mergeCell ref="L54:L55"/>
    <mergeCell ref="M54:M55"/>
    <mergeCell ref="N54:N55"/>
    <mergeCell ref="O54:O55"/>
    <mergeCell ref="P54:P55"/>
    <mergeCell ref="Q54:Q55"/>
    <mergeCell ref="R54:R55"/>
    <mergeCell ref="S54:S55"/>
    <mergeCell ref="T54:T55"/>
    <mergeCell ref="U54:U55"/>
    <mergeCell ref="V54:V55"/>
    <mergeCell ref="W54:W55"/>
    <mergeCell ref="X54:X55"/>
    <mergeCell ref="Y54:Y55"/>
    <mergeCell ref="L56:L57"/>
    <mergeCell ref="M56:M57"/>
    <mergeCell ref="N56:N57"/>
    <mergeCell ref="O56:O57"/>
    <mergeCell ref="P56:P57"/>
    <mergeCell ref="Q56:Q57"/>
    <mergeCell ref="R56:R57"/>
    <mergeCell ref="S56:S57"/>
    <mergeCell ref="T56:T57"/>
    <mergeCell ref="U56:U57"/>
    <mergeCell ref="V56:V57"/>
    <mergeCell ref="W56:W57"/>
    <mergeCell ref="X56:X57"/>
    <mergeCell ref="Y56:Y57"/>
    <mergeCell ref="E58:E59"/>
    <mergeCell ref="L58:L59"/>
    <mergeCell ref="M58:M59"/>
    <mergeCell ref="N58:N59"/>
    <mergeCell ref="O58:O59"/>
    <mergeCell ref="P58:P59"/>
    <mergeCell ref="Q58:Q59"/>
    <mergeCell ref="R58:R59"/>
    <mergeCell ref="T58:T59"/>
    <mergeCell ref="U58:U59"/>
    <mergeCell ref="V58:V59"/>
    <mergeCell ref="W58:W59"/>
    <mergeCell ref="X58:X59"/>
    <mergeCell ref="Y58:Y59"/>
    <mergeCell ref="E60:E61"/>
    <mergeCell ref="L60:L61"/>
    <mergeCell ref="M60:M61"/>
    <mergeCell ref="N60:N61"/>
    <mergeCell ref="O60:O61"/>
    <mergeCell ref="P60:P61"/>
    <mergeCell ref="Q60:Q61"/>
    <mergeCell ref="R60:R61"/>
    <mergeCell ref="T60:T61"/>
    <mergeCell ref="U60:U61"/>
    <mergeCell ref="V60:V61"/>
    <mergeCell ref="W60:W61"/>
    <mergeCell ref="X60:X61"/>
    <mergeCell ref="Y60:Y61"/>
    <mergeCell ref="L62:L63"/>
    <mergeCell ref="M62:M63"/>
    <mergeCell ref="N62:N63"/>
    <mergeCell ref="O62:O63"/>
    <mergeCell ref="P62:P63"/>
    <mergeCell ref="Q62:Q63"/>
    <mergeCell ref="R62:R63"/>
    <mergeCell ref="S62:S63"/>
    <mergeCell ref="T62:T63"/>
    <mergeCell ref="U62:U63"/>
    <mergeCell ref="V62:V63"/>
    <mergeCell ref="W62:W63"/>
    <mergeCell ref="X62:X63"/>
    <mergeCell ref="Y62:Y63"/>
    <mergeCell ref="A68:A69"/>
    <mergeCell ref="B68:B69"/>
    <mergeCell ref="D68:D69"/>
    <mergeCell ref="E68:E69"/>
    <mergeCell ref="F68:F69"/>
    <mergeCell ref="G68:G69"/>
    <mergeCell ref="H68:H69"/>
    <mergeCell ref="I68:I69"/>
    <mergeCell ref="K68:K69"/>
    <mergeCell ref="L68:L69"/>
    <mergeCell ref="M68:M69"/>
    <mergeCell ref="N68:N69"/>
    <mergeCell ref="O68:O69"/>
    <mergeCell ref="P68:P69"/>
    <mergeCell ref="Q68:Q69"/>
    <mergeCell ref="R68:R69"/>
    <mergeCell ref="T68:T69"/>
    <mergeCell ref="U68:U69"/>
    <mergeCell ref="V68:V69"/>
    <mergeCell ref="W68:W69"/>
    <mergeCell ref="X68:X69"/>
    <mergeCell ref="Y68:Y69"/>
    <mergeCell ref="A72:A73"/>
    <mergeCell ref="B72:B73"/>
    <mergeCell ref="D72:D73"/>
    <mergeCell ref="E72:E73"/>
    <mergeCell ref="F72:F73"/>
    <mergeCell ref="G72:G73"/>
    <mergeCell ref="H72:H73"/>
    <mergeCell ref="I72:I73"/>
    <mergeCell ref="K72:K73"/>
    <mergeCell ref="L72:L73"/>
    <mergeCell ref="N72:N73"/>
    <mergeCell ref="O72:O73"/>
    <mergeCell ref="P72:P73"/>
    <mergeCell ref="Q72:Q73"/>
    <mergeCell ref="R72:R73"/>
    <mergeCell ref="T72:T73"/>
    <mergeCell ref="U72:U73"/>
    <mergeCell ref="V72:V73"/>
    <mergeCell ref="W72:W73"/>
    <mergeCell ref="X72:X73"/>
    <mergeCell ref="Y72:Y73"/>
    <mergeCell ref="A76:A77"/>
    <mergeCell ref="B76:B77"/>
    <mergeCell ref="D76:D77"/>
    <mergeCell ref="E76:E77"/>
    <mergeCell ref="F76:F77"/>
    <mergeCell ref="G76:G77"/>
    <mergeCell ref="H76:H77"/>
    <mergeCell ref="I76:I77"/>
    <mergeCell ref="K76:K77"/>
    <mergeCell ref="L76:L77"/>
    <mergeCell ref="M76:M77"/>
    <mergeCell ref="N76:N77"/>
    <mergeCell ref="O76:O77"/>
    <mergeCell ref="P76:P77"/>
    <mergeCell ref="Q76:Q77"/>
    <mergeCell ref="R76:R77"/>
    <mergeCell ref="T76:T77"/>
    <mergeCell ref="U76:U77"/>
    <mergeCell ref="V76:V77"/>
    <mergeCell ref="W76:W77"/>
    <mergeCell ref="X76:X77"/>
    <mergeCell ref="Y76:Y77"/>
    <mergeCell ref="A78:A79"/>
    <mergeCell ref="B78:B79"/>
    <mergeCell ref="D78:D79"/>
    <mergeCell ref="E78:E79"/>
    <mergeCell ref="F78:F79"/>
    <mergeCell ref="G78:G79"/>
    <mergeCell ref="H78:H79"/>
    <mergeCell ref="I78:I79"/>
    <mergeCell ref="K78:K79"/>
    <mergeCell ref="L78:L79"/>
    <mergeCell ref="M78:M79"/>
    <mergeCell ref="N78:N79"/>
    <mergeCell ref="O78:O79"/>
    <mergeCell ref="P78:P79"/>
    <mergeCell ref="Q78:Q79"/>
    <mergeCell ref="R78:R79"/>
    <mergeCell ref="S78:S79"/>
    <mergeCell ref="T78:T79"/>
    <mergeCell ref="U78:U79"/>
    <mergeCell ref="V78:V79"/>
    <mergeCell ref="W78:W79"/>
    <mergeCell ref="X78:X79"/>
    <mergeCell ref="Y78:Y79"/>
    <mergeCell ref="A80:A81"/>
    <mergeCell ref="B80:B81"/>
    <mergeCell ref="D80:D81"/>
    <mergeCell ref="E80:E81"/>
    <mergeCell ref="F80:F81"/>
    <mergeCell ref="G80:G81"/>
    <mergeCell ref="H80:H81"/>
    <mergeCell ref="I80:I81"/>
    <mergeCell ref="K80:K81"/>
    <mergeCell ref="L80:L81"/>
    <mergeCell ref="N80:N81"/>
    <mergeCell ref="O80:O81"/>
    <mergeCell ref="P80:P81"/>
    <mergeCell ref="Q80:Q81"/>
    <mergeCell ref="R80:R81"/>
    <mergeCell ref="S80:S81"/>
    <mergeCell ref="T80:T81"/>
    <mergeCell ref="U80:U81"/>
    <mergeCell ref="V80:V81"/>
    <mergeCell ref="W80:W81"/>
    <mergeCell ref="X80:X81"/>
    <mergeCell ref="Y80:Y81"/>
    <mergeCell ref="A90:A91"/>
    <mergeCell ref="B90:B91"/>
    <mergeCell ref="D90:D91"/>
    <mergeCell ref="E90:E91"/>
    <mergeCell ref="F90:F91"/>
    <mergeCell ref="G90:G91"/>
    <mergeCell ref="H90:H91"/>
    <mergeCell ref="I90:I91"/>
    <mergeCell ref="K90:K91"/>
    <mergeCell ref="L90:L91"/>
    <mergeCell ref="N90:N91"/>
    <mergeCell ref="O90:O91"/>
    <mergeCell ref="P90:P91"/>
    <mergeCell ref="Q90:Q91"/>
    <mergeCell ref="R90:R91"/>
    <mergeCell ref="T90:T91"/>
    <mergeCell ref="U90:U91"/>
    <mergeCell ref="V90:V91"/>
    <mergeCell ref="W90:W91"/>
    <mergeCell ref="X90:X91"/>
    <mergeCell ref="Y90:Y91"/>
    <mergeCell ref="A93:A94"/>
    <mergeCell ref="B93:B94"/>
    <mergeCell ref="D93:D94"/>
    <mergeCell ref="E93:E94"/>
    <mergeCell ref="F93:F94"/>
    <mergeCell ref="G93:G94"/>
    <mergeCell ref="H93:H94"/>
    <mergeCell ref="I93:I94"/>
    <mergeCell ref="Q93:Q94"/>
    <mergeCell ref="R93:R94"/>
    <mergeCell ref="K93:K94"/>
    <mergeCell ref="L93:L94"/>
    <mergeCell ref="M93:M94"/>
    <mergeCell ref="N93:N94"/>
    <mergeCell ref="X93:X94"/>
    <mergeCell ref="Y93:Y94"/>
    <mergeCell ref="P49:P50"/>
    <mergeCell ref="O49:O50"/>
    <mergeCell ref="T93:T94"/>
    <mergeCell ref="U93:U94"/>
    <mergeCell ref="V93:V94"/>
    <mergeCell ref="W93:W94"/>
    <mergeCell ref="O93:O94"/>
    <mergeCell ref="P93:P9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Z52"/>
  <sheetViews>
    <sheetView tabSelected="1" zoomScale="50" zoomScaleNormal="50" workbookViewId="0" topLeftCell="A1">
      <selection activeCell="G34" sqref="G34:G35"/>
    </sheetView>
  </sheetViews>
  <sheetFormatPr defaultColWidth="9.140625" defaultRowHeight="12.75"/>
  <cols>
    <col min="1" max="1" width="9.140625" style="229" customWidth="1"/>
    <col min="2" max="2" width="5.28125" style="260" customWidth="1"/>
    <col min="3" max="3" width="10.8515625" style="229" customWidth="1"/>
    <col min="4" max="4" width="4.28125" style="229" customWidth="1"/>
    <col min="5" max="5" width="5.7109375" style="229" customWidth="1"/>
    <col min="6" max="6" width="13.7109375" style="229" customWidth="1"/>
    <col min="7" max="7" width="9.7109375" style="229" customWidth="1"/>
    <col min="8" max="8" width="6.57421875" style="229" customWidth="1"/>
    <col min="9" max="9" width="11.57421875" style="229" customWidth="1"/>
    <col min="10" max="10" width="13.140625" style="229" customWidth="1"/>
    <col min="11" max="11" width="10.140625" style="229" customWidth="1"/>
    <col min="12" max="12" width="7.00390625" style="229" customWidth="1"/>
    <col min="13" max="13" width="8.8515625" style="229" customWidth="1"/>
    <col min="14" max="14" width="8.140625" style="229" customWidth="1"/>
    <col min="15" max="15" width="21.421875" style="229" customWidth="1"/>
    <col min="16" max="16" width="18.57421875" style="229" customWidth="1"/>
    <col min="17" max="17" width="16.8515625" style="229" customWidth="1"/>
    <col min="18" max="18" width="12.28125" style="229" customWidth="1"/>
    <col min="19" max="19" width="22.00390625" style="229" customWidth="1"/>
    <col min="20" max="20" width="8.7109375" style="229" customWidth="1"/>
    <col min="21" max="21" width="17.28125" style="229" customWidth="1"/>
    <col min="22" max="22" width="14.7109375" style="229" customWidth="1"/>
    <col min="23" max="23" width="19.8515625" style="262" customWidth="1"/>
    <col min="24" max="24" width="31.57421875" style="260" customWidth="1"/>
    <col min="25" max="25" width="131.140625" style="229" customWidth="1"/>
    <col min="26" max="16384" width="9.140625" style="229" customWidth="1"/>
  </cols>
  <sheetData>
    <row r="1" spans="1:25" ht="15.75" thickTop="1">
      <c r="A1" s="346" t="s">
        <v>234</v>
      </c>
      <c r="B1" s="347"/>
      <c r="C1" s="347"/>
      <c r="D1" s="347"/>
      <c r="E1" s="347"/>
      <c r="F1" s="347"/>
      <c r="G1" s="347"/>
      <c r="H1" s="347"/>
      <c r="I1" s="347"/>
      <c r="J1" s="347"/>
      <c r="K1" s="347"/>
      <c r="L1" s="347"/>
      <c r="M1" s="347"/>
      <c r="N1" s="347"/>
      <c r="O1" s="347"/>
      <c r="P1" s="347"/>
      <c r="Q1" s="347"/>
      <c r="R1" s="347"/>
      <c r="S1" s="347"/>
      <c r="T1" s="347"/>
      <c r="U1" s="347"/>
      <c r="V1" s="347"/>
      <c r="W1" s="347"/>
      <c r="X1" s="347"/>
      <c r="Y1" s="348"/>
    </row>
    <row r="2" spans="1:25" ht="15">
      <c r="A2" s="349"/>
      <c r="B2" s="350"/>
      <c r="C2" s="350"/>
      <c r="D2" s="350"/>
      <c r="E2" s="350"/>
      <c r="F2" s="350"/>
      <c r="G2" s="350"/>
      <c r="H2" s="350"/>
      <c r="I2" s="350"/>
      <c r="J2" s="350"/>
      <c r="K2" s="350"/>
      <c r="L2" s="350"/>
      <c r="M2" s="350"/>
      <c r="N2" s="350"/>
      <c r="O2" s="350"/>
      <c r="P2" s="350"/>
      <c r="Q2" s="350"/>
      <c r="R2" s="350"/>
      <c r="S2" s="350"/>
      <c r="T2" s="350"/>
      <c r="U2" s="350"/>
      <c r="V2" s="350"/>
      <c r="W2" s="350"/>
      <c r="X2" s="350"/>
      <c r="Y2" s="351"/>
    </row>
    <row r="3" spans="1:25" ht="47.25">
      <c r="A3" s="345" t="s">
        <v>4</v>
      </c>
      <c r="B3" s="230" t="s">
        <v>1</v>
      </c>
      <c r="C3" s="231" t="s">
        <v>3</v>
      </c>
      <c r="D3" s="379" t="s">
        <v>5</v>
      </c>
      <c r="E3" s="379" t="s">
        <v>6</v>
      </c>
      <c r="F3" s="352" t="s">
        <v>177</v>
      </c>
      <c r="G3" s="352" t="s">
        <v>77</v>
      </c>
      <c r="H3" s="379" t="s">
        <v>7</v>
      </c>
      <c r="I3" s="379" t="s">
        <v>8</v>
      </c>
      <c r="J3" s="231" t="s">
        <v>9</v>
      </c>
      <c r="K3" s="230" t="s">
        <v>11</v>
      </c>
      <c r="L3" s="230" t="s">
        <v>9</v>
      </c>
      <c r="M3" s="230" t="s">
        <v>231</v>
      </c>
      <c r="N3" s="230" t="s">
        <v>232</v>
      </c>
      <c r="O3" s="230" t="s">
        <v>230</v>
      </c>
      <c r="P3" s="230" t="s">
        <v>10</v>
      </c>
      <c r="Q3" s="379" t="s">
        <v>203</v>
      </c>
      <c r="R3" s="380" t="s">
        <v>204</v>
      </c>
      <c r="S3" s="379" t="s">
        <v>17</v>
      </c>
      <c r="T3" s="230" t="s">
        <v>18</v>
      </c>
      <c r="U3" s="230" t="s">
        <v>225</v>
      </c>
      <c r="V3" s="230" t="s">
        <v>22</v>
      </c>
      <c r="W3" s="352" t="s">
        <v>174</v>
      </c>
      <c r="X3" s="352" t="s">
        <v>209</v>
      </c>
      <c r="Y3" s="381" t="s">
        <v>217</v>
      </c>
    </row>
    <row r="4" spans="1:25" ht="26.25" customHeight="1">
      <c r="A4" s="345"/>
      <c r="B4" s="232" t="s">
        <v>2</v>
      </c>
      <c r="C4" s="233" t="s">
        <v>4</v>
      </c>
      <c r="D4" s="379"/>
      <c r="E4" s="379"/>
      <c r="F4" s="353"/>
      <c r="G4" s="353"/>
      <c r="H4" s="379"/>
      <c r="I4" s="379"/>
      <c r="J4" s="233" t="s">
        <v>10</v>
      </c>
      <c r="K4" s="232" t="s">
        <v>12</v>
      </c>
      <c r="L4" s="232" t="s">
        <v>0</v>
      </c>
      <c r="M4" s="232" t="s">
        <v>70</v>
      </c>
      <c r="N4" s="232" t="s">
        <v>13</v>
      </c>
      <c r="O4" s="232" t="s">
        <v>15</v>
      </c>
      <c r="P4" s="232" t="s">
        <v>15</v>
      </c>
      <c r="Q4" s="379"/>
      <c r="R4" s="380"/>
      <c r="S4" s="379"/>
      <c r="T4" s="232" t="s">
        <v>19</v>
      </c>
      <c r="U4" s="232" t="s">
        <v>224</v>
      </c>
      <c r="V4" s="232" t="s">
        <v>224</v>
      </c>
      <c r="W4" s="354"/>
      <c r="X4" s="354"/>
      <c r="Y4" s="382"/>
    </row>
    <row r="5" spans="1:25" ht="30.75" customHeight="1">
      <c r="A5" s="375">
        <v>1</v>
      </c>
      <c r="B5" s="355" t="s">
        <v>23</v>
      </c>
      <c r="C5" s="236">
        <v>57911</v>
      </c>
      <c r="D5" s="326">
        <v>8</v>
      </c>
      <c r="E5" s="326">
        <v>22</v>
      </c>
      <c r="F5" s="376">
        <v>0.5868055555555556</v>
      </c>
      <c r="G5" s="326">
        <v>1976</v>
      </c>
      <c r="H5" s="326" t="s">
        <v>24</v>
      </c>
      <c r="I5" s="326" t="s">
        <v>25</v>
      </c>
      <c r="J5" s="236" t="s">
        <v>30</v>
      </c>
      <c r="K5" s="326" t="s">
        <v>23</v>
      </c>
      <c r="L5" s="326" t="s">
        <v>21</v>
      </c>
      <c r="M5" s="310" t="s">
        <v>33</v>
      </c>
      <c r="N5" s="310" t="s">
        <v>34</v>
      </c>
      <c r="O5" s="362">
        <v>5000</v>
      </c>
      <c r="P5" s="362">
        <v>1297</v>
      </c>
      <c r="Q5" s="360">
        <v>0</v>
      </c>
      <c r="R5" s="360">
        <v>0</v>
      </c>
      <c r="S5" s="326" t="s">
        <v>28</v>
      </c>
      <c r="T5" s="326">
        <v>50</v>
      </c>
      <c r="U5" s="360">
        <v>0</v>
      </c>
      <c r="V5" s="360">
        <v>0</v>
      </c>
      <c r="W5" s="373" t="s">
        <v>223</v>
      </c>
      <c r="X5" s="355" t="s">
        <v>208</v>
      </c>
      <c r="Y5" s="357" t="s">
        <v>212</v>
      </c>
    </row>
    <row r="6" spans="1:25" ht="44.25" customHeight="1">
      <c r="A6" s="375"/>
      <c r="B6" s="356"/>
      <c r="C6" s="236">
        <v>274577</v>
      </c>
      <c r="D6" s="327"/>
      <c r="E6" s="327"/>
      <c r="F6" s="356"/>
      <c r="G6" s="327"/>
      <c r="H6" s="327"/>
      <c r="I6" s="327"/>
      <c r="J6" s="236" t="s">
        <v>26</v>
      </c>
      <c r="K6" s="327"/>
      <c r="L6" s="327"/>
      <c r="M6" s="311"/>
      <c r="N6" s="377"/>
      <c r="O6" s="361"/>
      <c r="P6" s="363"/>
      <c r="Q6" s="361"/>
      <c r="R6" s="361"/>
      <c r="S6" s="327"/>
      <c r="T6" s="327"/>
      <c r="U6" s="361"/>
      <c r="V6" s="361"/>
      <c r="W6" s="374"/>
      <c r="X6" s="356"/>
      <c r="Y6" s="325"/>
    </row>
    <row r="7" spans="1:25" ht="15">
      <c r="A7" s="375">
        <v>2</v>
      </c>
      <c r="B7" s="355" t="s">
        <v>23</v>
      </c>
      <c r="C7" s="236">
        <v>50407</v>
      </c>
      <c r="D7" s="326">
        <v>8</v>
      </c>
      <c r="E7" s="326">
        <v>27</v>
      </c>
      <c r="F7" s="359">
        <v>0.5069444444444444</v>
      </c>
      <c r="G7" s="326">
        <v>1976</v>
      </c>
      <c r="H7" s="326" t="s">
        <v>24</v>
      </c>
      <c r="I7" s="326" t="s">
        <v>25</v>
      </c>
      <c r="J7" s="326" t="s">
        <v>30</v>
      </c>
      <c r="K7" s="326" t="s">
        <v>23</v>
      </c>
      <c r="L7" s="326" t="s">
        <v>35</v>
      </c>
      <c r="M7" s="326" t="s">
        <v>36</v>
      </c>
      <c r="N7" s="365"/>
      <c r="O7" s="360">
        <v>550</v>
      </c>
      <c r="P7" s="362">
        <v>6000</v>
      </c>
      <c r="Q7" s="360">
        <v>0</v>
      </c>
      <c r="R7" s="360">
        <v>0</v>
      </c>
      <c r="S7" s="326" t="s">
        <v>28</v>
      </c>
      <c r="T7" s="326">
        <v>50</v>
      </c>
      <c r="U7" s="360">
        <v>0</v>
      </c>
      <c r="V7" s="360">
        <v>2</v>
      </c>
      <c r="W7" s="364"/>
      <c r="X7" s="355" t="s">
        <v>178</v>
      </c>
      <c r="Y7" s="378" t="s">
        <v>159</v>
      </c>
    </row>
    <row r="8" spans="1:25" ht="24" customHeight="1">
      <c r="A8" s="375"/>
      <c r="B8" s="356"/>
      <c r="C8" s="236">
        <v>52157</v>
      </c>
      <c r="D8" s="326"/>
      <c r="E8" s="326"/>
      <c r="F8" s="327"/>
      <c r="G8" s="326"/>
      <c r="H8" s="326"/>
      <c r="I8" s="326"/>
      <c r="J8" s="326"/>
      <c r="K8" s="326"/>
      <c r="L8" s="326"/>
      <c r="M8" s="326"/>
      <c r="N8" s="365"/>
      <c r="O8" s="361"/>
      <c r="P8" s="363"/>
      <c r="Q8" s="360"/>
      <c r="R8" s="360"/>
      <c r="S8" s="327"/>
      <c r="T8" s="327"/>
      <c r="U8" s="360"/>
      <c r="V8" s="360"/>
      <c r="W8" s="364"/>
      <c r="X8" s="356"/>
      <c r="Y8" s="372"/>
    </row>
    <row r="9" spans="1:25" ht="18">
      <c r="A9" s="243">
        <v>3</v>
      </c>
      <c r="B9" s="244" t="s">
        <v>23</v>
      </c>
      <c r="C9" s="236">
        <v>55216</v>
      </c>
      <c r="D9" s="236">
        <v>10</v>
      </c>
      <c r="E9" s="236">
        <v>21</v>
      </c>
      <c r="F9" s="245">
        <v>0.4895833333333333</v>
      </c>
      <c r="G9" s="236">
        <v>1976</v>
      </c>
      <c r="H9" s="236" t="s">
        <v>24</v>
      </c>
      <c r="I9" s="236" t="s">
        <v>25</v>
      </c>
      <c r="J9" s="236" t="s">
        <v>37</v>
      </c>
      <c r="K9" s="236" t="s">
        <v>23</v>
      </c>
      <c r="L9" s="236" t="s">
        <v>21</v>
      </c>
      <c r="M9" s="236" t="s">
        <v>38</v>
      </c>
      <c r="N9" s="236"/>
      <c r="O9" s="246">
        <v>5100</v>
      </c>
      <c r="P9" s="247">
        <v>960</v>
      </c>
      <c r="Q9" s="247">
        <v>0</v>
      </c>
      <c r="R9" s="247">
        <v>0</v>
      </c>
      <c r="S9" s="236" t="s">
        <v>39</v>
      </c>
      <c r="T9" s="236">
        <v>2</v>
      </c>
      <c r="U9" s="247">
        <v>0</v>
      </c>
      <c r="V9" s="247">
        <v>2</v>
      </c>
      <c r="W9" s="242"/>
      <c r="X9" s="244" t="s">
        <v>179</v>
      </c>
      <c r="Y9" s="271" t="s">
        <v>163</v>
      </c>
    </row>
    <row r="10" spans="1:25" ht="30.75">
      <c r="A10" s="243">
        <v>4</v>
      </c>
      <c r="B10" s="244" t="s">
        <v>23</v>
      </c>
      <c r="C10" s="236" t="s">
        <v>52</v>
      </c>
      <c r="D10" s="236">
        <v>7</v>
      </c>
      <c r="E10" s="236">
        <v>20</v>
      </c>
      <c r="F10" s="245">
        <v>0.7291666666666666</v>
      </c>
      <c r="G10" s="236">
        <v>1977</v>
      </c>
      <c r="H10" s="236" t="s">
        <v>24</v>
      </c>
      <c r="I10" s="236" t="s">
        <v>25</v>
      </c>
      <c r="J10" s="236" t="s">
        <v>26</v>
      </c>
      <c r="K10" s="236" t="s">
        <v>23</v>
      </c>
      <c r="L10" s="236" t="s">
        <v>21</v>
      </c>
      <c r="M10" s="236" t="s">
        <v>27</v>
      </c>
      <c r="N10" s="236"/>
      <c r="O10" s="246">
        <v>16000</v>
      </c>
      <c r="P10" s="246">
        <v>1780</v>
      </c>
      <c r="Q10" s="247">
        <v>0</v>
      </c>
      <c r="R10" s="247">
        <v>0</v>
      </c>
      <c r="S10" s="236" t="s">
        <v>28</v>
      </c>
      <c r="T10" s="236">
        <v>5</v>
      </c>
      <c r="U10" s="247">
        <v>0</v>
      </c>
      <c r="V10" s="247">
        <v>2</v>
      </c>
      <c r="W10" s="242"/>
      <c r="X10" s="244" t="s">
        <v>196</v>
      </c>
      <c r="Y10" s="272" t="s">
        <v>213</v>
      </c>
    </row>
    <row r="11" spans="1:25" ht="31.5" customHeight="1">
      <c r="A11" s="366">
        <v>5</v>
      </c>
      <c r="B11" s="355" t="s">
        <v>23</v>
      </c>
      <c r="C11" s="236">
        <v>44028</v>
      </c>
      <c r="D11" s="326">
        <v>7</v>
      </c>
      <c r="E11" s="326">
        <v>27</v>
      </c>
      <c r="F11" s="359">
        <v>0.6770833333333334</v>
      </c>
      <c r="G11" s="326">
        <v>1977</v>
      </c>
      <c r="H11" s="326" t="s">
        <v>24</v>
      </c>
      <c r="I11" s="326" t="s">
        <v>25</v>
      </c>
      <c r="J11" s="236" t="s">
        <v>30</v>
      </c>
      <c r="K11" s="326" t="s">
        <v>23</v>
      </c>
      <c r="L11" s="326" t="s">
        <v>21</v>
      </c>
      <c r="M11" s="326" t="s">
        <v>29</v>
      </c>
      <c r="N11" s="365"/>
      <c r="O11" s="362">
        <v>2000</v>
      </c>
      <c r="P11" s="362">
        <v>31074</v>
      </c>
      <c r="Q11" s="360">
        <v>0</v>
      </c>
      <c r="R11" s="360">
        <v>0</v>
      </c>
      <c r="S11" s="326" t="s">
        <v>28</v>
      </c>
      <c r="T11" s="326">
        <v>50</v>
      </c>
      <c r="U11" s="360">
        <v>0</v>
      </c>
      <c r="V11" s="360">
        <v>1</v>
      </c>
      <c r="W11" s="373" t="s">
        <v>210</v>
      </c>
      <c r="X11" s="355" t="s">
        <v>180</v>
      </c>
      <c r="Y11" s="369" t="s">
        <v>164</v>
      </c>
    </row>
    <row r="12" spans="1:25" ht="25.5" customHeight="1">
      <c r="A12" s="366"/>
      <c r="B12" s="356"/>
      <c r="C12" s="236">
        <v>292777</v>
      </c>
      <c r="D12" s="327"/>
      <c r="E12" s="327"/>
      <c r="F12" s="327"/>
      <c r="G12" s="327"/>
      <c r="H12" s="327"/>
      <c r="I12" s="327"/>
      <c r="J12" s="236" t="s">
        <v>26</v>
      </c>
      <c r="K12" s="327"/>
      <c r="L12" s="327"/>
      <c r="M12" s="327"/>
      <c r="N12" s="365"/>
      <c r="O12" s="363"/>
      <c r="P12" s="361"/>
      <c r="Q12" s="361"/>
      <c r="R12" s="361"/>
      <c r="S12" s="327"/>
      <c r="T12" s="327"/>
      <c r="U12" s="361"/>
      <c r="V12" s="361"/>
      <c r="W12" s="374"/>
      <c r="X12" s="355"/>
      <c r="Y12" s="370"/>
    </row>
    <row r="13" spans="1:26" ht="18">
      <c r="A13" s="243">
        <v>6</v>
      </c>
      <c r="B13" s="244" t="s">
        <v>23</v>
      </c>
      <c r="C13" s="236" t="s">
        <v>62</v>
      </c>
      <c r="D13" s="236">
        <v>8</v>
      </c>
      <c r="E13" s="236">
        <v>19</v>
      </c>
      <c r="F13" s="245">
        <v>0.6354166666666666</v>
      </c>
      <c r="G13" s="236">
        <v>1977</v>
      </c>
      <c r="H13" s="236" t="s">
        <v>24</v>
      </c>
      <c r="I13" s="236" t="s">
        <v>25</v>
      </c>
      <c r="J13" s="236" t="s">
        <v>31</v>
      </c>
      <c r="K13" s="236" t="s">
        <v>23</v>
      </c>
      <c r="L13" s="236" t="s">
        <v>21</v>
      </c>
      <c r="M13" s="236" t="s">
        <v>27</v>
      </c>
      <c r="N13" s="236"/>
      <c r="O13" s="247">
        <v>50</v>
      </c>
      <c r="P13" s="246">
        <v>3100</v>
      </c>
      <c r="Q13" s="247">
        <v>0</v>
      </c>
      <c r="R13" s="247">
        <v>0</v>
      </c>
      <c r="S13" s="236" t="s">
        <v>32</v>
      </c>
      <c r="T13" s="236">
        <v>5</v>
      </c>
      <c r="U13" s="247">
        <v>5</v>
      </c>
      <c r="V13" s="247">
        <v>0</v>
      </c>
      <c r="W13" s="242"/>
      <c r="X13" s="244" t="s">
        <v>181</v>
      </c>
      <c r="Y13" s="271" t="s">
        <v>165</v>
      </c>
      <c r="Z13" s="249"/>
    </row>
    <row r="14" spans="1:25" ht="15">
      <c r="A14" s="366">
        <v>7</v>
      </c>
      <c r="B14" s="355" t="s">
        <v>23</v>
      </c>
      <c r="C14" s="236">
        <v>48888</v>
      </c>
      <c r="D14" s="326">
        <v>9</v>
      </c>
      <c r="E14" s="326">
        <v>3</v>
      </c>
      <c r="F14" s="359">
        <v>0.5104166666666666</v>
      </c>
      <c r="G14" s="326">
        <v>1977</v>
      </c>
      <c r="H14" s="326" t="s">
        <v>24</v>
      </c>
      <c r="I14" s="326" t="s">
        <v>25</v>
      </c>
      <c r="J14" s="326" t="s">
        <v>30</v>
      </c>
      <c r="K14" s="326" t="s">
        <v>23</v>
      </c>
      <c r="L14" s="326" t="s">
        <v>21</v>
      </c>
      <c r="M14" s="326" t="s">
        <v>29</v>
      </c>
      <c r="N14" s="365"/>
      <c r="O14" s="362">
        <v>1200</v>
      </c>
      <c r="P14" s="362">
        <v>17145</v>
      </c>
      <c r="Q14" s="360">
        <v>0</v>
      </c>
      <c r="R14" s="360">
        <v>0</v>
      </c>
      <c r="S14" s="326" t="s">
        <v>28</v>
      </c>
      <c r="T14" s="326">
        <v>50</v>
      </c>
      <c r="U14" s="360">
        <v>0</v>
      </c>
      <c r="V14" s="360">
        <v>1</v>
      </c>
      <c r="W14" s="364"/>
      <c r="X14" s="355" t="s">
        <v>182</v>
      </c>
      <c r="Y14" s="369" t="s">
        <v>164</v>
      </c>
    </row>
    <row r="15" spans="1:25" ht="15">
      <c r="A15" s="366"/>
      <c r="B15" s="356"/>
      <c r="C15" s="236">
        <v>68220</v>
      </c>
      <c r="D15" s="327"/>
      <c r="E15" s="327"/>
      <c r="F15" s="327"/>
      <c r="G15" s="327"/>
      <c r="H15" s="327"/>
      <c r="I15" s="327"/>
      <c r="J15" s="327"/>
      <c r="K15" s="327"/>
      <c r="L15" s="327"/>
      <c r="M15" s="327"/>
      <c r="N15" s="365"/>
      <c r="O15" s="361"/>
      <c r="P15" s="363"/>
      <c r="Q15" s="361"/>
      <c r="R15" s="361"/>
      <c r="S15" s="327"/>
      <c r="T15" s="327"/>
      <c r="U15" s="361"/>
      <c r="V15" s="361"/>
      <c r="W15" s="364"/>
      <c r="X15" s="355"/>
      <c r="Y15" s="370"/>
    </row>
    <row r="16" spans="1:25" ht="18">
      <c r="A16" s="243">
        <v>8</v>
      </c>
      <c r="B16" s="244" t="s">
        <v>23</v>
      </c>
      <c r="C16" s="236" t="s">
        <v>65</v>
      </c>
      <c r="D16" s="236">
        <v>1</v>
      </c>
      <c r="E16" s="236">
        <v>1</v>
      </c>
      <c r="F16" s="245">
        <v>0.7743055555555555</v>
      </c>
      <c r="G16" s="236">
        <v>1978</v>
      </c>
      <c r="H16" s="236" t="s">
        <v>24</v>
      </c>
      <c r="I16" s="236" t="s">
        <v>25</v>
      </c>
      <c r="J16" s="236" t="s">
        <v>30</v>
      </c>
      <c r="K16" s="236" t="s">
        <v>23</v>
      </c>
      <c r="L16" s="236" t="s">
        <v>21</v>
      </c>
      <c r="M16" s="236" t="s">
        <v>40</v>
      </c>
      <c r="N16" s="236"/>
      <c r="O16" s="247">
        <v>350</v>
      </c>
      <c r="P16" s="246">
        <v>3209</v>
      </c>
      <c r="Q16" s="247">
        <v>0</v>
      </c>
      <c r="R16" s="247">
        <v>0</v>
      </c>
      <c r="S16" s="236" t="s">
        <v>28</v>
      </c>
      <c r="T16" s="236">
        <v>50</v>
      </c>
      <c r="U16" s="247">
        <v>0</v>
      </c>
      <c r="V16" s="247">
        <v>1</v>
      </c>
      <c r="W16" s="242"/>
      <c r="X16" s="244" t="s">
        <v>183</v>
      </c>
      <c r="Y16" s="271" t="s">
        <v>166</v>
      </c>
    </row>
    <row r="17" spans="1:25" ht="30">
      <c r="A17" s="243">
        <v>9</v>
      </c>
      <c r="B17" s="244" t="s">
        <v>23</v>
      </c>
      <c r="C17" s="236" t="s">
        <v>69</v>
      </c>
      <c r="D17" s="236">
        <v>5</v>
      </c>
      <c r="E17" s="236">
        <v>17</v>
      </c>
      <c r="F17" s="245">
        <v>0.3333333333333333</v>
      </c>
      <c r="G17" s="236">
        <v>1978</v>
      </c>
      <c r="H17" s="236" t="s">
        <v>24</v>
      </c>
      <c r="I17" s="236" t="s">
        <v>25</v>
      </c>
      <c r="J17" s="236" t="s">
        <v>30</v>
      </c>
      <c r="K17" s="236" t="s">
        <v>23</v>
      </c>
      <c r="L17" s="236" t="s">
        <v>21</v>
      </c>
      <c r="M17" s="236" t="s">
        <v>41</v>
      </c>
      <c r="N17" s="236"/>
      <c r="O17" s="247">
        <v>500</v>
      </c>
      <c r="P17" s="246">
        <v>7000</v>
      </c>
      <c r="Q17" s="247">
        <v>0</v>
      </c>
      <c r="R17" s="247">
        <v>0</v>
      </c>
      <c r="S17" s="236" t="s">
        <v>28</v>
      </c>
      <c r="T17" s="236">
        <v>45</v>
      </c>
      <c r="U17" s="247">
        <v>0</v>
      </c>
      <c r="V17" s="247">
        <v>1</v>
      </c>
      <c r="W17" s="242"/>
      <c r="X17" s="244" t="s">
        <v>184</v>
      </c>
      <c r="Y17" s="271" t="s">
        <v>167</v>
      </c>
    </row>
    <row r="18" spans="1:25" ht="18">
      <c r="A18" s="243">
        <v>10</v>
      </c>
      <c r="B18" s="244" t="s">
        <v>23</v>
      </c>
      <c r="C18" s="236">
        <v>50417</v>
      </c>
      <c r="D18" s="236">
        <v>1</v>
      </c>
      <c r="E18" s="236">
        <v>14</v>
      </c>
      <c r="F18" s="245">
        <v>0.8680555555555555</v>
      </c>
      <c r="G18" s="236">
        <v>1979</v>
      </c>
      <c r="H18" s="236" t="s">
        <v>24</v>
      </c>
      <c r="I18" s="236" t="s">
        <v>25</v>
      </c>
      <c r="J18" s="236" t="s">
        <v>30</v>
      </c>
      <c r="K18" s="236" t="s">
        <v>23</v>
      </c>
      <c r="L18" s="236" t="s">
        <v>21</v>
      </c>
      <c r="M18" s="236" t="s">
        <v>42</v>
      </c>
      <c r="N18" s="236"/>
      <c r="O18" s="246">
        <v>3300</v>
      </c>
      <c r="P18" s="246">
        <v>3600</v>
      </c>
      <c r="Q18" s="247">
        <v>0</v>
      </c>
      <c r="R18" s="247">
        <v>0</v>
      </c>
      <c r="S18" s="236" t="s">
        <v>28</v>
      </c>
      <c r="T18" s="236">
        <v>53</v>
      </c>
      <c r="U18" s="247">
        <v>0</v>
      </c>
      <c r="V18" s="247">
        <v>2</v>
      </c>
      <c r="W18" s="242"/>
      <c r="X18" s="244" t="s">
        <v>185</v>
      </c>
      <c r="Y18" s="271" t="s">
        <v>168</v>
      </c>
    </row>
    <row r="19" spans="1:25" ht="15">
      <c r="A19" s="366">
        <v>11</v>
      </c>
      <c r="B19" s="355" t="s">
        <v>23</v>
      </c>
      <c r="C19" s="236">
        <v>44169</v>
      </c>
      <c r="D19" s="326">
        <v>4</v>
      </c>
      <c r="E19" s="326">
        <v>17</v>
      </c>
      <c r="F19" s="359">
        <v>0.9131944444444445</v>
      </c>
      <c r="G19" s="326">
        <v>1979</v>
      </c>
      <c r="H19" s="326" t="s">
        <v>24</v>
      </c>
      <c r="I19" s="326" t="s">
        <v>25</v>
      </c>
      <c r="J19" s="236" t="s">
        <v>30</v>
      </c>
      <c r="K19" s="326" t="s">
        <v>23</v>
      </c>
      <c r="L19" s="326" t="s">
        <v>21</v>
      </c>
      <c r="M19" s="326" t="s">
        <v>43</v>
      </c>
      <c r="N19" s="326"/>
      <c r="O19" s="362">
        <v>19000</v>
      </c>
      <c r="P19" s="362">
        <v>8740</v>
      </c>
      <c r="Q19" s="360">
        <v>0</v>
      </c>
      <c r="R19" s="360">
        <v>0</v>
      </c>
      <c r="S19" s="326" t="s">
        <v>28</v>
      </c>
      <c r="T19" s="326">
        <v>55</v>
      </c>
      <c r="U19" s="360">
        <v>0</v>
      </c>
      <c r="V19" s="360">
        <v>5</v>
      </c>
      <c r="W19" s="367"/>
      <c r="X19" s="355" t="s">
        <v>186</v>
      </c>
      <c r="Y19" s="371" t="s">
        <v>160</v>
      </c>
    </row>
    <row r="20" spans="1:25" ht="15">
      <c r="A20" s="366"/>
      <c r="B20" s="356"/>
      <c r="C20" s="236" t="s">
        <v>44</v>
      </c>
      <c r="D20" s="327"/>
      <c r="E20" s="327"/>
      <c r="F20" s="327"/>
      <c r="G20" s="327"/>
      <c r="H20" s="327"/>
      <c r="I20" s="327"/>
      <c r="J20" s="236" t="s">
        <v>26</v>
      </c>
      <c r="K20" s="327"/>
      <c r="L20" s="327"/>
      <c r="M20" s="327"/>
      <c r="N20" s="326"/>
      <c r="O20" s="363"/>
      <c r="P20" s="361"/>
      <c r="Q20" s="361"/>
      <c r="R20" s="361"/>
      <c r="S20" s="327"/>
      <c r="T20" s="363"/>
      <c r="U20" s="361"/>
      <c r="V20" s="363"/>
      <c r="W20" s="367"/>
      <c r="X20" s="355"/>
      <c r="Y20" s="372"/>
    </row>
    <row r="21" spans="1:25" ht="18">
      <c r="A21" s="243">
        <v>12</v>
      </c>
      <c r="B21" s="244" t="s">
        <v>23</v>
      </c>
      <c r="C21" s="236">
        <v>282476</v>
      </c>
      <c r="D21" s="236">
        <v>10</v>
      </c>
      <c r="E21" s="236">
        <v>24</v>
      </c>
      <c r="F21" s="245">
        <v>0.9305555555555555</v>
      </c>
      <c r="G21" s="236">
        <v>1979</v>
      </c>
      <c r="H21" s="236" t="s">
        <v>24</v>
      </c>
      <c r="I21" s="236" t="s">
        <v>25</v>
      </c>
      <c r="J21" s="236" t="s">
        <v>26</v>
      </c>
      <c r="K21" s="236" t="s">
        <v>23</v>
      </c>
      <c r="L21" s="236" t="s">
        <v>21</v>
      </c>
      <c r="M21" s="236" t="s">
        <v>38</v>
      </c>
      <c r="N21" s="236"/>
      <c r="O21" s="247">
        <v>200</v>
      </c>
      <c r="P21" s="246">
        <v>16000</v>
      </c>
      <c r="Q21" s="247">
        <v>0</v>
      </c>
      <c r="R21" s="247">
        <v>0</v>
      </c>
      <c r="S21" s="236" t="s">
        <v>28</v>
      </c>
      <c r="T21" s="236">
        <v>3</v>
      </c>
      <c r="U21" s="247">
        <v>2</v>
      </c>
      <c r="V21" s="247">
        <v>2</v>
      </c>
      <c r="W21" s="242"/>
      <c r="X21" s="244" t="s">
        <v>187</v>
      </c>
      <c r="Y21" s="272" t="s">
        <v>161</v>
      </c>
    </row>
    <row r="22" spans="1:25" ht="18">
      <c r="A22" s="366">
        <v>13</v>
      </c>
      <c r="B22" s="355" t="s">
        <v>23</v>
      </c>
      <c r="C22" s="236">
        <v>60300</v>
      </c>
      <c r="D22" s="326">
        <v>6</v>
      </c>
      <c r="E22" s="326">
        <v>9</v>
      </c>
      <c r="F22" s="359">
        <v>0.611111111111111</v>
      </c>
      <c r="G22" s="326">
        <v>1980</v>
      </c>
      <c r="H22" s="326" t="s">
        <v>24</v>
      </c>
      <c r="I22" s="326" t="s">
        <v>25</v>
      </c>
      <c r="J22" s="236" t="s">
        <v>31</v>
      </c>
      <c r="K22" s="326" t="s">
        <v>23</v>
      </c>
      <c r="L22" s="326" t="s">
        <v>21</v>
      </c>
      <c r="M22" s="310" t="s">
        <v>45</v>
      </c>
      <c r="N22" s="326" t="s">
        <v>46</v>
      </c>
      <c r="O22" s="362">
        <v>841600</v>
      </c>
      <c r="P22" s="362">
        <v>63850</v>
      </c>
      <c r="Q22" s="360">
        <v>0</v>
      </c>
      <c r="R22" s="360">
        <v>0</v>
      </c>
      <c r="S22" s="326" t="s">
        <v>28</v>
      </c>
      <c r="T22" s="326">
        <v>30</v>
      </c>
      <c r="U22" s="360">
        <v>0</v>
      </c>
      <c r="V22" s="360">
        <v>26</v>
      </c>
      <c r="W22" s="367"/>
      <c r="X22" s="355" t="s">
        <v>175</v>
      </c>
      <c r="Y22" s="271" t="s">
        <v>169</v>
      </c>
    </row>
    <row r="23" spans="1:25" ht="18">
      <c r="A23" s="366"/>
      <c r="B23" s="356"/>
      <c r="C23" s="236">
        <v>54574</v>
      </c>
      <c r="D23" s="327"/>
      <c r="E23" s="327"/>
      <c r="F23" s="327"/>
      <c r="G23" s="327"/>
      <c r="H23" s="327"/>
      <c r="I23" s="327"/>
      <c r="J23" s="236" t="s">
        <v>30</v>
      </c>
      <c r="K23" s="327"/>
      <c r="L23" s="327"/>
      <c r="M23" s="311"/>
      <c r="N23" s="326"/>
      <c r="O23" s="361"/>
      <c r="P23" s="363"/>
      <c r="Q23" s="361"/>
      <c r="R23" s="361"/>
      <c r="S23" s="327"/>
      <c r="T23" s="327"/>
      <c r="U23" s="361"/>
      <c r="V23" s="361"/>
      <c r="W23" s="367"/>
      <c r="X23" s="356"/>
      <c r="Y23" s="274" t="s">
        <v>162</v>
      </c>
    </row>
    <row r="24" spans="1:25" ht="18">
      <c r="A24" s="366">
        <v>14</v>
      </c>
      <c r="B24" s="355" t="s">
        <v>23</v>
      </c>
      <c r="C24" s="236">
        <v>48539</v>
      </c>
      <c r="D24" s="326">
        <v>10</v>
      </c>
      <c r="E24" s="326">
        <v>7</v>
      </c>
      <c r="F24" s="359">
        <v>0.9097222222222222</v>
      </c>
      <c r="G24" s="326">
        <v>1980</v>
      </c>
      <c r="H24" s="326" t="s">
        <v>24</v>
      </c>
      <c r="I24" s="326" t="s">
        <v>25</v>
      </c>
      <c r="J24" s="236" t="s">
        <v>31</v>
      </c>
      <c r="K24" s="326" t="s">
        <v>23</v>
      </c>
      <c r="L24" s="326" t="s">
        <v>21</v>
      </c>
      <c r="M24" s="326" t="s">
        <v>49</v>
      </c>
      <c r="N24" s="326"/>
      <c r="O24" s="360">
        <v>750</v>
      </c>
      <c r="P24" s="362">
        <v>2832</v>
      </c>
      <c r="Q24" s="360">
        <v>0</v>
      </c>
      <c r="R24" s="360">
        <v>0</v>
      </c>
      <c r="S24" s="326" t="s">
        <v>28</v>
      </c>
      <c r="T24" s="326">
        <v>3</v>
      </c>
      <c r="U24" s="360">
        <v>0</v>
      </c>
      <c r="V24" s="360">
        <v>4</v>
      </c>
      <c r="W24" s="367"/>
      <c r="X24" s="355" t="s">
        <v>189</v>
      </c>
      <c r="Y24" s="271" t="s">
        <v>170</v>
      </c>
    </row>
    <row r="25" spans="1:25" ht="18">
      <c r="A25" s="366"/>
      <c r="B25" s="356"/>
      <c r="C25" s="236">
        <v>283176</v>
      </c>
      <c r="D25" s="327"/>
      <c r="E25" s="327"/>
      <c r="F25" s="327"/>
      <c r="G25" s="327"/>
      <c r="H25" s="327"/>
      <c r="I25" s="327"/>
      <c r="J25" s="236" t="s">
        <v>37</v>
      </c>
      <c r="K25" s="327"/>
      <c r="L25" s="327"/>
      <c r="M25" s="327"/>
      <c r="N25" s="326"/>
      <c r="O25" s="361"/>
      <c r="P25" s="363"/>
      <c r="Q25" s="361"/>
      <c r="R25" s="361"/>
      <c r="S25" s="327"/>
      <c r="T25" s="327"/>
      <c r="U25" s="361"/>
      <c r="V25" s="361"/>
      <c r="W25" s="367"/>
      <c r="X25" s="355"/>
      <c r="Y25" s="274" t="s">
        <v>214</v>
      </c>
    </row>
    <row r="26" spans="1:25" s="256" customFormat="1" ht="80.25" customHeight="1">
      <c r="A26" s="248">
        <v>15</v>
      </c>
      <c r="B26" s="235" t="s">
        <v>23</v>
      </c>
      <c r="C26" s="237">
        <v>2101380</v>
      </c>
      <c r="D26" s="237">
        <v>10</v>
      </c>
      <c r="E26" s="237">
        <v>7</v>
      </c>
      <c r="F26" s="241">
        <v>0.8090277777777778</v>
      </c>
      <c r="G26" s="237">
        <v>1980</v>
      </c>
      <c r="H26" s="237" t="s">
        <v>24</v>
      </c>
      <c r="I26" s="237" t="s">
        <v>25</v>
      </c>
      <c r="J26" s="237" t="s">
        <v>30</v>
      </c>
      <c r="K26" s="237" t="s">
        <v>23</v>
      </c>
      <c r="L26" s="237" t="s">
        <v>21</v>
      </c>
      <c r="M26" s="237" t="s">
        <v>47</v>
      </c>
      <c r="N26" s="237" t="s">
        <v>48</v>
      </c>
      <c r="O26" s="238">
        <v>4000</v>
      </c>
      <c r="P26" s="238">
        <v>77500</v>
      </c>
      <c r="Q26" s="239">
        <v>0</v>
      </c>
      <c r="R26" s="239">
        <v>0</v>
      </c>
      <c r="S26" s="237" t="s">
        <v>28</v>
      </c>
      <c r="T26" s="237">
        <v>45</v>
      </c>
      <c r="U26" s="239">
        <v>0</v>
      </c>
      <c r="V26" s="239">
        <v>1</v>
      </c>
      <c r="W26" s="240" t="s">
        <v>226</v>
      </c>
      <c r="X26" s="235" t="s">
        <v>188</v>
      </c>
      <c r="Y26" s="273" t="s">
        <v>171</v>
      </c>
    </row>
    <row r="27" spans="1:25" ht="30">
      <c r="A27" s="243">
        <v>16</v>
      </c>
      <c r="B27" s="244" t="s">
        <v>23</v>
      </c>
      <c r="C27" s="236">
        <v>54859</v>
      </c>
      <c r="D27" s="236">
        <v>7</v>
      </c>
      <c r="E27" s="236">
        <v>22</v>
      </c>
      <c r="F27" s="245">
        <v>0.4930555555555556</v>
      </c>
      <c r="G27" s="236">
        <v>1981</v>
      </c>
      <c r="H27" s="236" t="s">
        <v>24</v>
      </c>
      <c r="I27" s="236" t="s">
        <v>25</v>
      </c>
      <c r="J27" s="236" t="s">
        <v>31</v>
      </c>
      <c r="K27" s="236" t="s">
        <v>23</v>
      </c>
      <c r="L27" s="236" t="s">
        <v>21</v>
      </c>
      <c r="M27" s="236" t="s">
        <v>50</v>
      </c>
      <c r="N27" s="236"/>
      <c r="O27" s="246">
        <v>14000</v>
      </c>
      <c r="P27" s="246">
        <v>12220</v>
      </c>
      <c r="Q27" s="247">
        <v>0</v>
      </c>
      <c r="R27" s="247">
        <v>0</v>
      </c>
      <c r="S27" s="236" t="s">
        <v>229</v>
      </c>
      <c r="T27" s="236">
        <v>4</v>
      </c>
      <c r="U27" s="247">
        <v>2</v>
      </c>
      <c r="V27" s="247">
        <v>5</v>
      </c>
      <c r="W27" s="242"/>
      <c r="X27" s="244" t="s">
        <v>190</v>
      </c>
      <c r="Y27" s="271" t="s">
        <v>173</v>
      </c>
    </row>
    <row r="28" spans="1:25" ht="18">
      <c r="A28" s="243">
        <v>17</v>
      </c>
      <c r="B28" s="244" t="s">
        <v>23</v>
      </c>
      <c r="C28" s="236">
        <v>50409</v>
      </c>
      <c r="D28" s="236">
        <v>7</v>
      </c>
      <c r="E28" s="236">
        <v>23</v>
      </c>
      <c r="F28" s="245">
        <v>0.4201388888888889</v>
      </c>
      <c r="G28" s="236">
        <v>1981</v>
      </c>
      <c r="H28" s="236" t="s">
        <v>24</v>
      </c>
      <c r="I28" s="236" t="s">
        <v>25</v>
      </c>
      <c r="J28" s="236" t="s">
        <v>31</v>
      </c>
      <c r="K28" s="236" t="s">
        <v>23</v>
      </c>
      <c r="L28" s="236" t="s">
        <v>21</v>
      </c>
      <c r="M28" s="236" t="s">
        <v>51</v>
      </c>
      <c r="N28" s="236"/>
      <c r="O28" s="246">
        <v>2150</v>
      </c>
      <c r="P28" s="246">
        <v>7350</v>
      </c>
      <c r="Q28" s="247">
        <v>0</v>
      </c>
      <c r="R28" s="247">
        <v>0</v>
      </c>
      <c r="S28" s="236" t="s">
        <v>28</v>
      </c>
      <c r="T28" s="236">
        <v>3</v>
      </c>
      <c r="U28" s="247">
        <v>2</v>
      </c>
      <c r="V28" s="247">
        <v>0</v>
      </c>
      <c r="W28" s="242"/>
      <c r="X28" s="244" t="s">
        <v>191</v>
      </c>
      <c r="Y28" s="271" t="s">
        <v>172</v>
      </c>
    </row>
    <row r="29" spans="1:25" ht="32.25" customHeight="1">
      <c r="A29" s="243">
        <v>18</v>
      </c>
      <c r="B29" s="244" t="s">
        <v>23</v>
      </c>
      <c r="C29" s="236"/>
      <c r="D29" s="236">
        <v>7</v>
      </c>
      <c r="E29" s="236"/>
      <c r="F29" s="245"/>
      <c r="G29" s="236">
        <v>1983</v>
      </c>
      <c r="H29" s="236" t="s">
        <v>24</v>
      </c>
      <c r="I29" s="236" t="s">
        <v>25</v>
      </c>
      <c r="J29" s="236" t="s">
        <v>30</v>
      </c>
      <c r="K29" s="236" t="s">
        <v>23</v>
      </c>
      <c r="L29" s="236"/>
      <c r="M29" s="257"/>
      <c r="N29" s="236"/>
      <c r="O29" s="246"/>
      <c r="P29" s="246"/>
      <c r="Q29" s="247">
        <v>1</v>
      </c>
      <c r="R29" s="247">
        <v>3</v>
      </c>
      <c r="S29" s="236" t="s">
        <v>28</v>
      </c>
      <c r="T29" s="236"/>
      <c r="U29" s="247"/>
      <c r="V29" s="247"/>
      <c r="W29" s="242"/>
      <c r="X29" s="244" t="s">
        <v>410</v>
      </c>
      <c r="Y29" s="270" t="s">
        <v>411</v>
      </c>
    </row>
    <row r="30" spans="1:25" ht="27.75" customHeight="1">
      <c r="A30" s="366">
        <v>19</v>
      </c>
      <c r="B30" s="355" t="s">
        <v>23</v>
      </c>
      <c r="C30" s="236" t="s">
        <v>60</v>
      </c>
      <c r="D30" s="326">
        <v>4</v>
      </c>
      <c r="E30" s="326">
        <v>10</v>
      </c>
      <c r="F30" s="359">
        <v>0.7916666666666666</v>
      </c>
      <c r="G30" s="326">
        <v>1984</v>
      </c>
      <c r="H30" s="326" t="s">
        <v>24</v>
      </c>
      <c r="I30" s="326" t="s">
        <v>25</v>
      </c>
      <c r="J30" s="365" t="s">
        <v>30</v>
      </c>
      <c r="K30" s="326" t="s">
        <v>23</v>
      </c>
      <c r="L30" s="326" t="s">
        <v>21</v>
      </c>
      <c r="M30" s="310" t="s">
        <v>46</v>
      </c>
      <c r="N30" s="326" t="s">
        <v>53</v>
      </c>
      <c r="O30" s="362">
        <v>15000</v>
      </c>
      <c r="P30" s="360">
        <v>961</v>
      </c>
      <c r="Q30" s="360">
        <v>0</v>
      </c>
      <c r="R30" s="360">
        <v>0</v>
      </c>
      <c r="S30" s="326" t="s">
        <v>28</v>
      </c>
      <c r="T30" s="326">
        <v>13</v>
      </c>
      <c r="U30" s="360">
        <v>0</v>
      </c>
      <c r="V30" s="360">
        <v>1</v>
      </c>
      <c r="W30" s="367"/>
      <c r="X30" s="355" t="s">
        <v>192</v>
      </c>
      <c r="Y30" s="324" t="s">
        <v>215</v>
      </c>
    </row>
    <row r="31" spans="1:25" ht="15">
      <c r="A31" s="366"/>
      <c r="B31" s="356"/>
      <c r="C31" s="236">
        <v>51597</v>
      </c>
      <c r="D31" s="327"/>
      <c r="E31" s="327"/>
      <c r="F31" s="327"/>
      <c r="G31" s="327"/>
      <c r="H31" s="327"/>
      <c r="I31" s="327"/>
      <c r="J31" s="368"/>
      <c r="K31" s="327"/>
      <c r="L31" s="327"/>
      <c r="M31" s="311"/>
      <c r="N31" s="326"/>
      <c r="O31" s="361"/>
      <c r="P31" s="363"/>
      <c r="Q31" s="361"/>
      <c r="R31" s="361"/>
      <c r="S31" s="327"/>
      <c r="T31" s="327"/>
      <c r="U31" s="361"/>
      <c r="V31" s="361"/>
      <c r="W31" s="367"/>
      <c r="X31" s="355"/>
      <c r="Y31" s="324"/>
    </row>
    <row r="32" spans="1:25" ht="28.5" customHeight="1">
      <c r="A32" s="366">
        <v>20</v>
      </c>
      <c r="B32" s="355" t="s">
        <v>23</v>
      </c>
      <c r="C32" s="236" t="s">
        <v>67</v>
      </c>
      <c r="D32" s="326">
        <v>5</v>
      </c>
      <c r="E32" s="355">
        <v>28</v>
      </c>
      <c r="F32" s="359">
        <v>0.4979166666666666</v>
      </c>
      <c r="G32" s="326">
        <v>1984</v>
      </c>
      <c r="H32" s="326" t="s">
        <v>24</v>
      </c>
      <c r="I32" s="326" t="s">
        <v>25</v>
      </c>
      <c r="J32" s="236" t="s">
        <v>26</v>
      </c>
      <c r="K32" s="326" t="s">
        <v>23</v>
      </c>
      <c r="L32" s="326" t="s">
        <v>21</v>
      </c>
      <c r="M32" s="310" t="s">
        <v>54</v>
      </c>
      <c r="N32" s="326" t="s">
        <v>56</v>
      </c>
      <c r="O32" s="362">
        <v>828000</v>
      </c>
      <c r="P32" s="362">
        <v>470000</v>
      </c>
      <c r="Q32" s="360">
        <v>0</v>
      </c>
      <c r="R32" s="360">
        <v>0</v>
      </c>
      <c r="S32" s="326" t="s">
        <v>28</v>
      </c>
      <c r="T32" s="326">
        <v>40</v>
      </c>
      <c r="U32" s="360">
        <v>2</v>
      </c>
      <c r="V32" s="360">
        <v>30</v>
      </c>
      <c r="W32" s="367"/>
      <c r="X32" s="355" t="s">
        <v>176</v>
      </c>
      <c r="Y32" s="324" t="s">
        <v>227</v>
      </c>
    </row>
    <row r="33" spans="1:25" ht="35.25" customHeight="1">
      <c r="A33" s="366"/>
      <c r="B33" s="356"/>
      <c r="C33" s="236">
        <v>53236</v>
      </c>
      <c r="D33" s="327"/>
      <c r="E33" s="356"/>
      <c r="F33" s="327"/>
      <c r="G33" s="327"/>
      <c r="H33" s="327"/>
      <c r="I33" s="327"/>
      <c r="J33" s="236" t="s">
        <v>30</v>
      </c>
      <c r="K33" s="327"/>
      <c r="L33" s="327"/>
      <c r="M33" s="311"/>
      <c r="N33" s="326"/>
      <c r="O33" s="361"/>
      <c r="P33" s="363"/>
      <c r="Q33" s="361"/>
      <c r="R33" s="361"/>
      <c r="S33" s="327"/>
      <c r="T33" s="327"/>
      <c r="U33" s="361"/>
      <c r="V33" s="361"/>
      <c r="W33" s="367"/>
      <c r="X33" s="356"/>
      <c r="Y33" s="325"/>
    </row>
    <row r="34" spans="1:25" ht="26.25" customHeight="1">
      <c r="A34" s="366">
        <v>21</v>
      </c>
      <c r="B34" s="355" t="s">
        <v>23</v>
      </c>
      <c r="C34" s="236">
        <v>241479</v>
      </c>
      <c r="D34" s="326">
        <v>1</v>
      </c>
      <c r="E34" s="326">
        <v>18</v>
      </c>
      <c r="F34" s="359">
        <v>0.6180555555555556</v>
      </c>
      <c r="G34" s="326">
        <v>1989</v>
      </c>
      <c r="H34" s="326" t="s">
        <v>24</v>
      </c>
      <c r="I34" s="326" t="s">
        <v>25</v>
      </c>
      <c r="J34" s="326" t="s">
        <v>30</v>
      </c>
      <c r="K34" s="326" t="s">
        <v>23</v>
      </c>
      <c r="L34" s="326" t="s">
        <v>35</v>
      </c>
      <c r="M34" s="326" t="s">
        <v>57</v>
      </c>
      <c r="N34" s="365"/>
      <c r="O34" s="362">
        <v>29000</v>
      </c>
      <c r="P34" s="360">
        <v>779</v>
      </c>
      <c r="Q34" s="360">
        <v>0</v>
      </c>
      <c r="R34" s="360">
        <v>0</v>
      </c>
      <c r="S34" s="326" t="s">
        <v>28</v>
      </c>
      <c r="T34" s="326">
        <v>50</v>
      </c>
      <c r="U34" s="360">
        <v>0</v>
      </c>
      <c r="V34" s="360">
        <v>0</v>
      </c>
      <c r="W34" s="367"/>
      <c r="X34" s="355" t="s">
        <v>193</v>
      </c>
      <c r="Y34" s="357" t="s">
        <v>216</v>
      </c>
    </row>
    <row r="35" spans="1:25" ht="48" customHeight="1">
      <c r="A35" s="366"/>
      <c r="B35" s="356"/>
      <c r="C35" s="236">
        <v>69200</v>
      </c>
      <c r="D35" s="327"/>
      <c r="E35" s="327"/>
      <c r="F35" s="326"/>
      <c r="G35" s="327"/>
      <c r="H35" s="327"/>
      <c r="I35" s="327"/>
      <c r="J35" s="327"/>
      <c r="K35" s="327"/>
      <c r="L35" s="327"/>
      <c r="M35" s="327"/>
      <c r="N35" s="365"/>
      <c r="O35" s="361"/>
      <c r="P35" s="363"/>
      <c r="Q35" s="360"/>
      <c r="R35" s="360"/>
      <c r="S35" s="327"/>
      <c r="T35" s="326"/>
      <c r="U35" s="360"/>
      <c r="V35" s="360"/>
      <c r="W35" s="367"/>
      <c r="X35" s="355"/>
      <c r="Y35" s="325"/>
    </row>
    <row r="36" spans="1:25" ht="60.75" customHeight="1">
      <c r="A36" s="243">
        <v>22</v>
      </c>
      <c r="B36" s="244" t="s">
        <v>23</v>
      </c>
      <c r="C36" s="236">
        <v>262980</v>
      </c>
      <c r="D36" s="236">
        <v>7</v>
      </c>
      <c r="E36" s="236">
        <v>14</v>
      </c>
      <c r="F36" s="245">
        <v>0.22569444444444445</v>
      </c>
      <c r="G36" s="236">
        <v>1989</v>
      </c>
      <c r="H36" s="236" t="s">
        <v>24</v>
      </c>
      <c r="I36" s="236" t="s">
        <v>25</v>
      </c>
      <c r="J36" s="236" t="s">
        <v>30</v>
      </c>
      <c r="K36" s="236" t="s">
        <v>23</v>
      </c>
      <c r="L36" s="236" t="s">
        <v>35</v>
      </c>
      <c r="M36" s="236" t="s">
        <v>59</v>
      </c>
      <c r="N36" s="236"/>
      <c r="O36" s="246">
        <v>35000</v>
      </c>
      <c r="P36" s="247">
        <v>0</v>
      </c>
      <c r="Q36" s="247">
        <v>0</v>
      </c>
      <c r="R36" s="247">
        <v>0</v>
      </c>
      <c r="S36" s="236" t="s">
        <v>28</v>
      </c>
      <c r="T36" s="236">
        <v>55</v>
      </c>
      <c r="U36" s="247">
        <v>0</v>
      </c>
      <c r="V36" s="247">
        <v>0</v>
      </c>
      <c r="W36" s="258" t="s">
        <v>195</v>
      </c>
      <c r="X36" s="244" t="s">
        <v>194</v>
      </c>
      <c r="Y36" s="275" t="s">
        <v>218</v>
      </c>
    </row>
    <row r="37" spans="1:25" ht="30">
      <c r="A37" s="243">
        <v>23</v>
      </c>
      <c r="B37" s="244" t="s">
        <v>23</v>
      </c>
      <c r="C37" s="236" t="s">
        <v>55</v>
      </c>
      <c r="D37" s="236">
        <v>1</v>
      </c>
      <c r="E37" s="236">
        <v>31</v>
      </c>
      <c r="F37" s="245">
        <v>0.38125</v>
      </c>
      <c r="G37" s="236">
        <v>1992</v>
      </c>
      <c r="H37" s="236" t="s">
        <v>24</v>
      </c>
      <c r="I37" s="236" t="s">
        <v>25</v>
      </c>
      <c r="J37" s="236" t="s">
        <v>30</v>
      </c>
      <c r="K37" s="236" t="s">
        <v>23</v>
      </c>
      <c r="L37" s="236" t="s">
        <v>35</v>
      </c>
      <c r="M37" s="236" t="s">
        <v>61</v>
      </c>
      <c r="N37" s="236"/>
      <c r="O37" s="246">
        <v>15000</v>
      </c>
      <c r="P37" s="246">
        <v>5000</v>
      </c>
      <c r="Q37" s="247">
        <v>0</v>
      </c>
      <c r="R37" s="247">
        <v>0</v>
      </c>
      <c r="S37" s="236" t="s">
        <v>28</v>
      </c>
      <c r="T37" s="236">
        <v>45</v>
      </c>
      <c r="U37" s="247">
        <v>0</v>
      </c>
      <c r="V37" s="247">
        <v>0</v>
      </c>
      <c r="W37" s="258"/>
      <c r="X37" s="244" t="s">
        <v>196</v>
      </c>
      <c r="Y37" s="275" t="s">
        <v>219</v>
      </c>
    </row>
    <row r="38" spans="1:25" ht="23.25" customHeight="1">
      <c r="A38" s="366">
        <v>24</v>
      </c>
      <c r="B38" s="355" t="s">
        <v>23</v>
      </c>
      <c r="C38" s="236">
        <v>53704</v>
      </c>
      <c r="D38" s="326">
        <v>11</v>
      </c>
      <c r="E38" s="326">
        <v>30</v>
      </c>
      <c r="F38" s="359">
        <v>0.15625</v>
      </c>
      <c r="G38" s="326">
        <v>1992</v>
      </c>
      <c r="H38" s="326" t="s">
        <v>24</v>
      </c>
      <c r="I38" s="326" t="s">
        <v>25</v>
      </c>
      <c r="J38" s="236" t="s">
        <v>26</v>
      </c>
      <c r="K38" s="326" t="s">
        <v>23</v>
      </c>
      <c r="L38" s="326" t="s">
        <v>21</v>
      </c>
      <c r="M38" s="326" t="s">
        <v>63</v>
      </c>
      <c r="N38" s="365"/>
      <c r="O38" s="362">
        <v>4000</v>
      </c>
      <c r="P38" s="362">
        <v>14966</v>
      </c>
      <c r="Q38" s="360">
        <v>0</v>
      </c>
      <c r="R38" s="360">
        <v>0</v>
      </c>
      <c r="S38" s="326" t="s">
        <v>28</v>
      </c>
      <c r="T38" s="326">
        <v>35</v>
      </c>
      <c r="U38" s="360">
        <v>0</v>
      </c>
      <c r="V38" s="360">
        <v>1</v>
      </c>
      <c r="W38" s="364"/>
      <c r="X38" s="328" t="s">
        <v>197</v>
      </c>
      <c r="Y38" s="357" t="s">
        <v>228</v>
      </c>
    </row>
    <row r="39" spans="1:25" ht="30">
      <c r="A39" s="366"/>
      <c r="B39" s="356"/>
      <c r="C39" s="236" t="s">
        <v>64</v>
      </c>
      <c r="D39" s="326"/>
      <c r="E39" s="326"/>
      <c r="F39" s="327"/>
      <c r="G39" s="326"/>
      <c r="H39" s="326"/>
      <c r="I39" s="326"/>
      <c r="J39" s="236" t="s">
        <v>30</v>
      </c>
      <c r="K39" s="326"/>
      <c r="L39" s="326"/>
      <c r="M39" s="326"/>
      <c r="N39" s="365"/>
      <c r="O39" s="361"/>
      <c r="P39" s="363"/>
      <c r="Q39" s="360"/>
      <c r="R39" s="360"/>
      <c r="S39" s="327"/>
      <c r="T39" s="326"/>
      <c r="U39" s="360"/>
      <c r="V39" s="360"/>
      <c r="W39" s="364"/>
      <c r="X39" s="328"/>
      <c r="Y39" s="358"/>
    </row>
    <row r="40" spans="1:25" ht="36">
      <c r="A40" s="243">
        <v>25</v>
      </c>
      <c r="B40" s="244" t="s">
        <v>23</v>
      </c>
      <c r="C40" s="236">
        <v>53216</v>
      </c>
      <c r="D40" s="236">
        <v>7</v>
      </c>
      <c r="E40" s="236">
        <v>21</v>
      </c>
      <c r="F40" s="236"/>
      <c r="G40" s="236">
        <v>1994</v>
      </c>
      <c r="H40" s="236" t="s">
        <v>24</v>
      </c>
      <c r="I40" s="236" t="s">
        <v>25</v>
      </c>
      <c r="J40" s="236" t="s">
        <v>30</v>
      </c>
      <c r="K40" s="236" t="s">
        <v>23</v>
      </c>
      <c r="L40" s="236" t="s">
        <v>21</v>
      </c>
      <c r="M40" s="236" t="s">
        <v>66</v>
      </c>
      <c r="N40" s="236"/>
      <c r="O40" s="246">
        <v>7000</v>
      </c>
      <c r="P40" s="246">
        <v>13200</v>
      </c>
      <c r="Q40" s="247">
        <v>0</v>
      </c>
      <c r="R40" s="247">
        <v>0</v>
      </c>
      <c r="S40" s="236" t="s">
        <v>28</v>
      </c>
      <c r="T40" s="236">
        <v>45</v>
      </c>
      <c r="U40" s="247">
        <v>0</v>
      </c>
      <c r="V40" s="247">
        <v>1</v>
      </c>
      <c r="W40" s="242"/>
      <c r="X40" s="244" t="s">
        <v>198</v>
      </c>
      <c r="Y40" s="275" t="s">
        <v>220</v>
      </c>
    </row>
    <row r="41" spans="1:25" ht="60" customHeight="1">
      <c r="A41" s="243">
        <v>26</v>
      </c>
      <c r="B41" s="244" t="s">
        <v>23</v>
      </c>
      <c r="C41" s="236" t="s">
        <v>58</v>
      </c>
      <c r="D41" s="236">
        <v>6</v>
      </c>
      <c r="E41" s="236">
        <v>20</v>
      </c>
      <c r="F41" s="245">
        <v>0.3958333333333333</v>
      </c>
      <c r="G41" s="236">
        <v>1996</v>
      </c>
      <c r="H41" s="236" t="s">
        <v>24</v>
      </c>
      <c r="I41" s="236" t="s">
        <v>25</v>
      </c>
      <c r="J41" s="236" t="s">
        <v>30</v>
      </c>
      <c r="K41" s="236" t="s">
        <v>23</v>
      </c>
      <c r="L41" s="236" t="s">
        <v>35</v>
      </c>
      <c r="M41" s="236" t="s">
        <v>68</v>
      </c>
      <c r="N41" s="236"/>
      <c r="O41" s="246">
        <v>85000</v>
      </c>
      <c r="P41" s="246">
        <v>1000</v>
      </c>
      <c r="Q41" s="247">
        <v>0</v>
      </c>
      <c r="R41" s="247">
        <v>1</v>
      </c>
      <c r="S41" s="236" t="s">
        <v>28</v>
      </c>
      <c r="T41" s="236">
        <v>58</v>
      </c>
      <c r="U41" s="247">
        <v>0</v>
      </c>
      <c r="V41" s="247">
        <v>0</v>
      </c>
      <c r="W41" s="242"/>
      <c r="X41" s="244" t="s">
        <v>199</v>
      </c>
      <c r="Y41" s="276" t="s">
        <v>221</v>
      </c>
    </row>
    <row r="42" spans="1:25" ht="28.5" customHeight="1">
      <c r="A42" s="243">
        <v>27</v>
      </c>
      <c r="B42" s="244" t="s">
        <v>23</v>
      </c>
      <c r="C42" s="236">
        <v>57871</v>
      </c>
      <c r="D42" s="236">
        <v>11</v>
      </c>
      <c r="E42" s="236">
        <v>1</v>
      </c>
      <c r="F42" s="245">
        <v>0.9340277777777778</v>
      </c>
      <c r="G42" s="236">
        <v>2000</v>
      </c>
      <c r="H42" s="236" t="s">
        <v>24</v>
      </c>
      <c r="I42" s="236" t="s">
        <v>25</v>
      </c>
      <c r="J42" s="236" t="s">
        <v>30</v>
      </c>
      <c r="K42" s="236" t="s">
        <v>23</v>
      </c>
      <c r="L42" s="236" t="s">
        <v>21</v>
      </c>
      <c r="M42" s="236" t="s">
        <v>29</v>
      </c>
      <c r="N42" s="236"/>
      <c r="O42" s="246">
        <v>1500</v>
      </c>
      <c r="P42" s="246">
        <v>184886</v>
      </c>
      <c r="Q42" s="247">
        <v>0</v>
      </c>
      <c r="R42" s="247">
        <v>0</v>
      </c>
      <c r="S42" s="236" t="s">
        <v>28</v>
      </c>
      <c r="T42" s="236">
        <v>50</v>
      </c>
      <c r="U42" s="247">
        <v>0</v>
      </c>
      <c r="V42" s="247">
        <v>1</v>
      </c>
      <c r="W42" s="242"/>
      <c r="X42" s="244" t="s">
        <v>200</v>
      </c>
      <c r="Y42" s="270" t="s">
        <v>222</v>
      </c>
    </row>
    <row r="43" spans="1:25" ht="47.25">
      <c r="A43" s="338"/>
      <c r="B43" s="343" t="s">
        <v>241</v>
      </c>
      <c r="C43" s="344"/>
      <c r="D43" s="344"/>
      <c r="E43" s="344"/>
      <c r="F43" s="312" t="s">
        <v>417</v>
      </c>
      <c r="G43" s="313"/>
      <c r="H43" s="313"/>
      <c r="I43" s="313"/>
      <c r="J43" s="314"/>
      <c r="K43" s="318">
        <v>73</v>
      </c>
      <c r="L43" s="319"/>
      <c r="M43" s="319"/>
      <c r="N43" s="320"/>
      <c r="O43" s="268" t="s">
        <v>201</v>
      </c>
      <c r="P43" s="268" t="s">
        <v>202</v>
      </c>
      <c r="Q43" s="269" t="s">
        <v>203</v>
      </c>
      <c r="R43" s="269" t="s">
        <v>204</v>
      </c>
      <c r="S43" s="326"/>
      <c r="T43" s="326"/>
      <c r="U43" s="115" t="s">
        <v>205</v>
      </c>
      <c r="V43" s="115" t="s">
        <v>206</v>
      </c>
      <c r="W43" s="115" t="s">
        <v>207</v>
      </c>
      <c r="X43" s="328"/>
      <c r="Y43" s="329"/>
    </row>
    <row r="44" spans="1:25" ht="33.75" customHeight="1">
      <c r="A44" s="339"/>
      <c r="B44" s="330">
        <v>26</v>
      </c>
      <c r="C44" s="330"/>
      <c r="D44" s="330"/>
      <c r="E44" s="331"/>
      <c r="F44" s="315"/>
      <c r="G44" s="316"/>
      <c r="H44" s="316"/>
      <c r="I44" s="316"/>
      <c r="J44" s="317"/>
      <c r="K44" s="321"/>
      <c r="L44" s="322"/>
      <c r="M44" s="322"/>
      <c r="N44" s="323"/>
      <c r="O44" s="267">
        <f>SUM(O5:O42)</f>
        <v>1935250</v>
      </c>
      <c r="P44" s="267">
        <f>SUM(P5:P42)</f>
        <v>954449</v>
      </c>
      <c r="Q44" s="112">
        <f>SUM(Q5:Q42)</f>
        <v>1</v>
      </c>
      <c r="R44" s="112">
        <f>SUM(Q5:R42)</f>
        <v>5</v>
      </c>
      <c r="S44" s="326"/>
      <c r="T44" s="326"/>
      <c r="U44" s="113">
        <f>SUM(U5:U42)</f>
        <v>13</v>
      </c>
      <c r="V44" s="113">
        <f>SUM(V5:V42)</f>
        <v>89</v>
      </c>
      <c r="W44" s="114">
        <v>6</v>
      </c>
      <c r="X44" s="328"/>
      <c r="Y44" s="329"/>
    </row>
    <row r="45" spans="1:25" ht="15">
      <c r="A45" s="340" t="s">
        <v>233</v>
      </c>
      <c r="B45" s="341"/>
      <c r="C45" s="341"/>
      <c r="D45" s="341"/>
      <c r="E45" s="341"/>
      <c r="F45" s="341"/>
      <c r="G45" s="341"/>
      <c r="H45" s="341"/>
      <c r="I45" s="341"/>
      <c r="J45" s="341"/>
      <c r="K45" s="341"/>
      <c r="L45" s="341"/>
      <c r="M45" s="341"/>
      <c r="N45" s="341"/>
      <c r="O45" s="341"/>
      <c r="P45" s="341"/>
      <c r="Q45" s="341"/>
      <c r="R45" s="341"/>
      <c r="S45" s="341"/>
      <c r="T45" s="341"/>
      <c r="U45" s="341"/>
      <c r="V45" s="341"/>
      <c r="W45" s="341"/>
      <c r="X45" s="341"/>
      <c r="Y45" s="342"/>
    </row>
    <row r="46" spans="1:25" ht="15">
      <c r="A46" s="332" t="s">
        <v>416</v>
      </c>
      <c r="B46" s="333"/>
      <c r="C46" s="333"/>
      <c r="D46" s="333"/>
      <c r="E46" s="333"/>
      <c r="F46" s="333"/>
      <c r="G46" s="333"/>
      <c r="H46" s="333"/>
      <c r="I46" s="333"/>
      <c r="J46" s="333"/>
      <c r="K46" s="333"/>
      <c r="L46" s="333"/>
      <c r="M46" s="333"/>
      <c r="N46" s="333"/>
      <c r="O46" s="333"/>
      <c r="P46" s="333"/>
      <c r="Q46" s="333"/>
      <c r="R46" s="333"/>
      <c r="S46" s="333"/>
      <c r="T46" s="333"/>
      <c r="U46" s="333"/>
      <c r="V46" s="333"/>
      <c r="W46" s="333"/>
      <c r="X46" s="333"/>
      <c r="Y46" s="334"/>
    </row>
    <row r="47" spans="1:25" ht="15.75" thickBot="1">
      <c r="A47" s="335"/>
      <c r="B47" s="336"/>
      <c r="C47" s="336"/>
      <c r="D47" s="336"/>
      <c r="E47" s="336"/>
      <c r="F47" s="336"/>
      <c r="G47" s="336"/>
      <c r="H47" s="336"/>
      <c r="I47" s="336"/>
      <c r="J47" s="336"/>
      <c r="K47" s="336"/>
      <c r="L47" s="336"/>
      <c r="M47" s="336"/>
      <c r="N47" s="336"/>
      <c r="O47" s="336"/>
      <c r="P47" s="336"/>
      <c r="Q47" s="336"/>
      <c r="R47" s="336"/>
      <c r="S47" s="336"/>
      <c r="T47" s="336"/>
      <c r="U47" s="336"/>
      <c r="V47" s="336"/>
      <c r="W47" s="336"/>
      <c r="X47" s="336"/>
      <c r="Y47" s="337"/>
    </row>
    <row r="48" spans="1:25" ht="15.75" thickTop="1">
      <c r="A48" s="259"/>
      <c r="C48" s="259"/>
      <c r="D48" s="259"/>
      <c r="E48" s="259"/>
      <c r="F48" s="259"/>
      <c r="G48" s="259"/>
      <c r="H48" s="259"/>
      <c r="I48" s="259"/>
      <c r="J48" s="259"/>
      <c r="K48" s="259"/>
      <c r="L48" s="259"/>
      <c r="M48" s="259"/>
      <c r="N48" s="259"/>
      <c r="O48" s="259"/>
      <c r="P48" s="259"/>
      <c r="Q48" s="259"/>
      <c r="R48" s="259"/>
      <c r="S48" s="259"/>
      <c r="T48" s="259"/>
      <c r="U48" s="259"/>
      <c r="V48" s="259"/>
      <c r="W48" s="261"/>
      <c r="X48" s="259"/>
      <c r="Y48" s="259"/>
    </row>
    <row r="49" spans="1:25" ht="15">
      <c r="A49" s="259"/>
      <c r="C49" s="259"/>
      <c r="D49" s="259"/>
      <c r="E49" s="259"/>
      <c r="F49" s="259"/>
      <c r="G49" s="259"/>
      <c r="H49" s="259"/>
      <c r="I49" s="259"/>
      <c r="J49" s="259"/>
      <c r="K49" s="259"/>
      <c r="L49" s="259"/>
      <c r="M49" s="259"/>
      <c r="N49" s="259"/>
      <c r="O49" s="259"/>
      <c r="P49" s="259"/>
      <c r="Q49" s="259"/>
      <c r="R49" s="259"/>
      <c r="S49" s="259"/>
      <c r="T49" s="259"/>
      <c r="U49" s="259"/>
      <c r="V49" s="259"/>
      <c r="W49" s="261"/>
      <c r="X49" s="259"/>
      <c r="Y49" s="259"/>
    </row>
    <row r="50" spans="1:25" ht="15">
      <c r="A50" s="259"/>
      <c r="C50" s="259"/>
      <c r="D50" s="259"/>
      <c r="E50" s="259"/>
      <c r="F50" s="259"/>
      <c r="G50" s="259"/>
      <c r="H50" s="259"/>
      <c r="I50" s="259"/>
      <c r="J50" s="259"/>
      <c r="K50" s="259"/>
      <c r="L50" s="259"/>
      <c r="M50" s="259"/>
      <c r="N50" s="259"/>
      <c r="O50" s="259"/>
      <c r="P50" s="259"/>
      <c r="Q50" s="259"/>
      <c r="R50" s="259"/>
      <c r="S50" s="259"/>
      <c r="T50" s="259"/>
      <c r="U50" s="259"/>
      <c r="V50" s="259"/>
      <c r="W50" s="261"/>
      <c r="X50" s="259"/>
      <c r="Y50" s="259"/>
    </row>
    <row r="51" spans="1:25" ht="15">
      <c r="A51" s="259"/>
      <c r="C51" s="259"/>
      <c r="D51" s="259"/>
      <c r="E51" s="259"/>
      <c r="F51" s="259"/>
      <c r="G51" s="259"/>
      <c r="H51" s="259"/>
      <c r="I51" s="259"/>
      <c r="J51" s="259"/>
      <c r="K51" s="259"/>
      <c r="L51" s="259"/>
      <c r="M51" s="259"/>
      <c r="N51" s="259"/>
      <c r="O51" s="259"/>
      <c r="P51" s="259"/>
      <c r="Q51" s="259"/>
      <c r="R51" s="259"/>
      <c r="S51" s="259"/>
      <c r="T51" s="259"/>
      <c r="U51" s="259"/>
      <c r="V51" s="259"/>
      <c r="W51" s="261"/>
      <c r="X51" s="259"/>
      <c r="Y51" s="259"/>
    </row>
    <row r="52" spans="1:25" ht="15">
      <c r="A52" s="259"/>
      <c r="C52" s="259"/>
      <c r="D52" s="259"/>
      <c r="E52" s="259"/>
      <c r="F52" s="259"/>
      <c r="G52" s="259"/>
      <c r="H52" s="259"/>
      <c r="I52" s="259"/>
      <c r="J52" s="259"/>
      <c r="K52" s="259"/>
      <c r="L52" s="259"/>
      <c r="M52" s="259"/>
      <c r="N52" s="259"/>
      <c r="O52" s="259"/>
      <c r="P52" s="259"/>
      <c r="Q52" s="259"/>
      <c r="R52" s="259"/>
      <c r="S52" s="259"/>
      <c r="T52" s="259"/>
      <c r="U52" s="259"/>
      <c r="V52" s="259"/>
      <c r="W52" s="261"/>
      <c r="X52" s="259"/>
      <c r="Y52" s="259"/>
    </row>
  </sheetData>
  <mergeCells count="278">
    <mergeCell ref="D3:D4"/>
    <mergeCell ref="E3:E4"/>
    <mergeCell ref="H3:H4"/>
    <mergeCell ref="I3:I4"/>
    <mergeCell ref="Q3:Q4"/>
    <mergeCell ref="R3:R4"/>
    <mergeCell ref="S3:S4"/>
    <mergeCell ref="Y3:Y4"/>
    <mergeCell ref="X3:X4"/>
    <mergeCell ref="A7:A8"/>
    <mergeCell ref="Y7:Y8"/>
    <mergeCell ref="X7:X8"/>
    <mergeCell ref="W7:W8"/>
    <mergeCell ref="J7:J8"/>
    <mergeCell ref="K7:K8"/>
    <mergeCell ref="L7:L8"/>
    <mergeCell ref="U7:U8"/>
    <mergeCell ref="V7:V8"/>
    <mergeCell ref="Q7:Q8"/>
    <mergeCell ref="A5:A6"/>
    <mergeCell ref="X5:X6"/>
    <mergeCell ref="W5:W6"/>
    <mergeCell ref="F5:F6"/>
    <mergeCell ref="N5:N6"/>
    <mergeCell ref="D5:D6"/>
    <mergeCell ref="E5:E6"/>
    <mergeCell ref="G5:G6"/>
    <mergeCell ref="Q5:Q6"/>
    <mergeCell ref="H5:H6"/>
    <mergeCell ref="Y5:Y6"/>
    <mergeCell ref="E7:E8"/>
    <mergeCell ref="G7:G8"/>
    <mergeCell ref="H7:H8"/>
    <mergeCell ref="I7:I8"/>
    <mergeCell ref="R5:R6"/>
    <mergeCell ref="U5:U6"/>
    <mergeCell ref="V5:V6"/>
    <mergeCell ref="M7:M8"/>
    <mergeCell ref="N7:N8"/>
    <mergeCell ref="I5:I6"/>
    <mergeCell ref="K5:K6"/>
    <mergeCell ref="L5:L6"/>
    <mergeCell ref="D7:D8"/>
    <mergeCell ref="R7:R8"/>
    <mergeCell ref="W11:W12"/>
    <mergeCell ref="M11:M12"/>
    <mergeCell ref="A11:A12"/>
    <mergeCell ref="D11:D12"/>
    <mergeCell ref="E11:E12"/>
    <mergeCell ref="G11:G12"/>
    <mergeCell ref="H11:H12"/>
    <mergeCell ref="I11:I12"/>
    <mergeCell ref="K11:K12"/>
    <mergeCell ref="L11:L12"/>
    <mergeCell ref="N11:N12"/>
    <mergeCell ref="Q11:Q12"/>
    <mergeCell ref="R11:R12"/>
    <mergeCell ref="S11:S12"/>
    <mergeCell ref="T11:T12"/>
    <mergeCell ref="U11:U12"/>
    <mergeCell ref="V11:V12"/>
    <mergeCell ref="X11:X12"/>
    <mergeCell ref="Y11:Y12"/>
    <mergeCell ref="D14:D15"/>
    <mergeCell ref="E14:E15"/>
    <mergeCell ref="F14:F15"/>
    <mergeCell ref="G14:G15"/>
    <mergeCell ref="H14:H15"/>
    <mergeCell ref="I14:I15"/>
    <mergeCell ref="J14:J15"/>
    <mergeCell ref="K14:K15"/>
    <mergeCell ref="L14:L15"/>
    <mergeCell ref="M14:M15"/>
    <mergeCell ref="N14:N15"/>
    <mergeCell ref="B24:B25"/>
    <mergeCell ref="F19:F20"/>
    <mergeCell ref="G19:G20"/>
    <mergeCell ref="H19:H20"/>
    <mergeCell ref="I19:I20"/>
    <mergeCell ref="K19:K20"/>
    <mergeCell ref="L19:L20"/>
    <mergeCell ref="O5:O6"/>
    <mergeCell ref="P5:P6"/>
    <mergeCell ref="O11:O12"/>
    <mergeCell ref="P11:P12"/>
    <mergeCell ref="A14:A15"/>
    <mergeCell ref="B14:B15"/>
    <mergeCell ref="U14:U15"/>
    <mergeCell ref="V14:V15"/>
    <mergeCell ref="O14:O15"/>
    <mergeCell ref="P14:P15"/>
    <mergeCell ref="Q14:Q15"/>
    <mergeCell ref="R14:R15"/>
    <mergeCell ref="S14:S15"/>
    <mergeCell ref="T14:T15"/>
    <mergeCell ref="W14:W15"/>
    <mergeCell ref="X14:X15"/>
    <mergeCell ref="F11:F12"/>
    <mergeCell ref="K22:K23"/>
    <mergeCell ref="L22:L23"/>
    <mergeCell ref="N22:N23"/>
    <mergeCell ref="O22:O23"/>
    <mergeCell ref="P22:P23"/>
    <mergeCell ref="Q22:Q23"/>
    <mergeCell ref="R22:R23"/>
    <mergeCell ref="A19:A20"/>
    <mergeCell ref="B19:B20"/>
    <mergeCell ref="D19:D20"/>
    <mergeCell ref="E19:E20"/>
    <mergeCell ref="M19:M20"/>
    <mergeCell ref="N19:N20"/>
    <mergeCell ref="O19:O20"/>
    <mergeCell ref="P19:P20"/>
    <mergeCell ref="Q19:Q20"/>
    <mergeCell ref="R19:R20"/>
    <mergeCell ref="T19:T20"/>
    <mergeCell ref="U19:U20"/>
    <mergeCell ref="V19:V20"/>
    <mergeCell ref="W19:W20"/>
    <mergeCell ref="X19:X20"/>
    <mergeCell ref="Y19:Y20"/>
    <mergeCell ref="Y14:Y15"/>
    <mergeCell ref="A22:A23"/>
    <mergeCell ref="D22:D23"/>
    <mergeCell ref="E22:E23"/>
    <mergeCell ref="F22:F23"/>
    <mergeCell ref="G22:G23"/>
    <mergeCell ref="H22:H23"/>
    <mergeCell ref="I22:I23"/>
    <mergeCell ref="T22:T23"/>
    <mergeCell ref="U22:U23"/>
    <mergeCell ref="V22:V23"/>
    <mergeCell ref="W22:W23"/>
    <mergeCell ref="X22:X23"/>
    <mergeCell ref="A24:A25"/>
    <mergeCell ref="D24:D25"/>
    <mergeCell ref="E24:E25"/>
    <mergeCell ref="F24:F25"/>
    <mergeCell ref="G24:G25"/>
    <mergeCell ref="H24:H25"/>
    <mergeCell ref="I24:I25"/>
    <mergeCell ref="K24:K25"/>
    <mergeCell ref="B22:B23"/>
    <mergeCell ref="L24:L25"/>
    <mergeCell ref="M24:M25"/>
    <mergeCell ref="N24:N25"/>
    <mergeCell ref="O24:O25"/>
    <mergeCell ref="P24:P25"/>
    <mergeCell ref="Q24:Q25"/>
    <mergeCell ref="R24:R25"/>
    <mergeCell ref="T24:T25"/>
    <mergeCell ref="U24:U25"/>
    <mergeCell ref="V24:V25"/>
    <mergeCell ref="W24:W25"/>
    <mergeCell ref="X24:X25"/>
    <mergeCell ref="Y30:Y31"/>
    <mergeCell ref="A30:A31"/>
    <mergeCell ref="D30:D31"/>
    <mergeCell ref="E30:E31"/>
    <mergeCell ref="F30:F31"/>
    <mergeCell ref="G30:G31"/>
    <mergeCell ref="H30:H31"/>
    <mergeCell ref="I30:I31"/>
    <mergeCell ref="J30:J31"/>
    <mergeCell ref="K30:K31"/>
    <mergeCell ref="L30:L31"/>
    <mergeCell ref="N30:N31"/>
    <mergeCell ref="M30:M31"/>
    <mergeCell ref="O30:O31"/>
    <mergeCell ref="P30:P31"/>
    <mergeCell ref="Q30:Q31"/>
    <mergeCell ref="R30:R31"/>
    <mergeCell ref="T30:T31"/>
    <mergeCell ref="U30:U31"/>
    <mergeCell ref="V30:V31"/>
    <mergeCell ref="W30:W31"/>
    <mergeCell ref="X30:X31"/>
    <mergeCell ref="A32:A33"/>
    <mergeCell ref="B32:B33"/>
    <mergeCell ref="D32:D33"/>
    <mergeCell ref="E32:E33"/>
    <mergeCell ref="F32:F33"/>
    <mergeCell ref="G32:G33"/>
    <mergeCell ref="B30:B31"/>
    <mergeCell ref="H32:H33"/>
    <mergeCell ref="I32:I33"/>
    <mergeCell ref="K32:K33"/>
    <mergeCell ref="L32:L33"/>
    <mergeCell ref="N32:N33"/>
    <mergeCell ref="O32:O33"/>
    <mergeCell ref="P32:P33"/>
    <mergeCell ref="Q32:Q33"/>
    <mergeCell ref="W32:W33"/>
    <mergeCell ref="X32:X33"/>
    <mergeCell ref="R32:R33"/>
    <mergeCell ref="T32:T33"/>
    <mergeCell ref="U32:U33"/>
    <mergeCell ref="V32:V33"/>
    <mergeCell ref="A34:A35"/>
    <mergeCell ref="X34:X35"/>
    <mergeCell ref="F34:F35"/>
    <mergeCell ref="D34:D35"/>
    <mergeCell ref="E34:E35"/>
    <mergeCell ref="G34:G35"/>
    <mergeCell ref="H34:H35"/>
    <mergeCell ref="I34:I35"/>
    <mergeCell ref="J34:J35"/>
    <mergeCell ref="K34:K35"/>
    <mergeCell ref="W34:W35"/>
    <mergeCell ref="Y34:Y35"/>
    <mergeCell ref="P34:P35"/>
    <mergeCell ref="Q34:Q35"/>
    <mergeCell ref="R34:R35"/>
    <mergeCell ref="T34:T35"/>
    <mergeCell ref="L38:L39"/>
    <mergeCell ref="B38:B39"/>
    <mergeCell ref="U34:U35"/>
    <mergeCell ref="V34:V35"/>
    <mergeCell ref="L34:L35"/>
    <mergeCell ref="M34:M35"/>
    <mergeCell ref="O34:O35"/>
    <mergeCell ref="N34:N35"/>
    <mergeCell ref="B34:B35"/>
    <mergeCell ref="G38:G39"/>
    <mergeCell ref="H38:H39"/>
    <mergeCell ref="I38:I39"/>
    <mergeCell ref="K38:K39"/>
    <mergeCell ref="A38:A39"/>
    <mergeCell ref="D38:D39"/>
    <mergeCell ref="E38:E39"/>
    <mergeCell ref="F38:F39"/>
    <mergeCell ref="M38:M39"/>
    <mergeCell ref="N38:N39"/>
    <mergeCell ref="O38:O39"/>
    <mergeCell ref="P38:P39"/>
    <mergeCell ref="W38:W39"/>
    <mergeCell ref="X38:X39"/>
    <mergeCell ref="Q38:Q39"/>
    <mergeCell ref="R38:R39"/>
    <mergeCell ref="S38:S39"/>
    <mergeCell ref="T38:T39"/>
    <mergeCell ref="B11:B12"/>
    <mergeCell ref="Y38:Y39"/>
    <mergeCell ref="T5:T6"/>
    <mergeCell ref="F7:F8"/>
    <mergeCell ref="O7:O8"/>
    <mergeCell ref="P7:P8"/>
    <mergeCell ref="S7:S8"/>
    <mergeCell ref="T7:T8"/>
    <mergeCell ref="U38:U39"/>
    <mergeCell ref="V38:V39"/>
    <mergeCell ref="A3:A4"/>
    <mergeCell ref="A1:Y2"/>
    <mergeCell ref="M32:M33"/>
    <mergeCell ref="M22:M23"/>
    <mergeCell ref="F3:F4"/>
    <mergeCell ref="G3:G4"/>
    <mergeCell ref="W3:W4"/>
    <mergeCell ref="S5:S6"/>
    <mergeCell ref="B7:B8"/>
    <mergeCell ref="B5:B6"/>
    <mergeCell ref="X43:Y44"/>
    <mergeCell ref="B44:E44"/>
    <mergeCell ref="A46:Y47"/>
    <mergeCell ref="A43:A44"/>
    <mergeCell ref="A45:Y45"/>
    <mergeCell ref="B43:E43"/>
    <mergeCell ref="S43:T44"/>
    <mergeCell ref="M5:M6"/>
    <mergeCell ref="F43:J44"/>
    <mergeCell ref="K43:N44"/>
    <mergeCell ref="Y32:Y33"/>
    <mergeCell ref="S34:S35"/>
    <mergeCell ref="S32:S33"/>
    <mergeCell ref="S19:S20"/>
    <mergeCell ref="S22:S23"/>
    <mergeCell ref="S24:S25"/>
    <mergeCell ref="S30:S31"/>
  </mergeCells>
  <printOptions horizontalCentered="1" verticalCentered="1"/>
  <pageMargins left="0.75" right="0.75" top="1" bottom="1" header="0.5" footer="0.5"/>
  <pageSetup fitToHeight="1" fitToWidth="1" horizontalDpi="600" verticalDpi="600" orientation="landscape" paperSize="17" scale="46" r:id="rId1"/>
  <headerFooter alignWithMargins="0">
    <oddHeader>&amp;C&amp;14Appendix B: Rail Accidents/Incidents in Study Area</oddHeader>
  </headerFooter>
</worksheet>
</file>

<file path=xl/worksheets/sheet4.xml><?xml version="1.0" encoding="utf-8"?>
<worksheet xmlns="http://schemas.openxmlformats.org/spreadsheetml/2006/main" xmlns:r="http://schemas.openxmlformats.org/officeDocument/2006/relationships">
  <dimension ref="A1:G7"/>
  <sheetViews>
    <sheetView workbookViewId="0" topLeftCell="A1">
      <selection activeCell="D3" sqref="D3"/>
    </sheetView>
  </sheetViews>
  <sheetFormatPr defaultColWidth="9.140625" defaultRowHeight="12.75"/>
  <cols>
    <col min="3" max="3" width="11.140625" style="0" customWidth="1"/>
    <col min="4" max="4" width="13.140625" style="0" customWidth="1"/>
    <col min="5" max="5" width="13.28125" style="0" customWidth="1"/>
  </cols>
  <sheetData>
    <row r="1" spans="2:7" ht="12.75">
      <c r="B1" s="383" t="s">
        <v>75</v>
      </c>
      <c r="C1" s="383"/>
      <c r="D1" s="383"/>
      <c r="E1" s="383"/>
      <c r="F1" s="383"/>
      <c r="G1" s="383"/>
    </row>
    <row r="2" spans="2:7" ht="12.75">
      <c r="B2" s="9" t="s">
        <v>10</v>
      </c>
      <c r="C2" s="9" t="s">
        <v>71</v>
      </c>
      <c r="D2" s="9" t="s">
        <v>74</v>
      </c>
      <c r="E2" s="9" t="s">
        <v>72</v>
      </c>
      <c r="F2" s="9" t="s">
        <v>73</v>
      </c>
      <c r="G2" s="9" t="s">
        <v>76</v>
      </c>
    </row>
    <row r="3" spans="1:7" ht="12.75">
      <c r="A3" t="s">
        <v>238</v>
      </c>
      <c r="B3">
        <v>8</v>
      </c>
      <c r="C3">
        <v>12</v>
      </c>
      <c r="D3">
        <v>4</v>
      </c>
      <c r="E3">
        <v>0</v>
      </c>
      <c r="F3">
        <v>2</v>
      </c>
      <c r="G3">
        <f>SUM(B3:F3)</f>
        <v>26</v>
      </c>
    </row>
    <row r="4" spans="1:7" ht="12.75">
      <c r="A4" t="s">
        <v>239</v>
      </c>
      <c r="B4">
        <v>3</v>
      </c>
      <c r="C4">
        <v>6</v>
      </c>
      <c r="D4">
        <v>5</v>
      </c>
      <c r="E4">
        <v>0</v>
      </c>
      <c r="F4">
        <v>2</v>
      </c>
      <c r="G4">
        <f>SUM(B4:F4)</f>
        <v>16</v>
      </c>
    </row>
    <row r="5" spans="1:7" ht="12.75">
      <c r="A5" t="s">
        <v>240</v>
      </c>
      <c r="B5">
        <v>7</v>
      </c>
      <c r="C5">
        <v>13</v>
      </c>
      <c r="D5">
        <v>8</v>
      </c>
      <c r="E5">
        <v>0</v>
      </c>
      <c r="F5">
        <v>1</v>
      </c>
      <c r="G5">
        <f>SUM(B5:F5)</f>
        <v>29</v>
      </c>
    </row>
    <row r="6" spans="1:7" ht="12.75">
      <c r="A6" t="s">
        <v>76</v>
      </c>
      <c r="B6">
        <f>SUM(B3:B5)</f>
        <v>18</v>
      </c>
      <c r="C6">
        <f>SUM(C3:C5)</f>
        <v>31</v>
      </c>
      <c r="D6">
        <f>SUM(D3:D5)</f>
        <v>17</v>
      </c>
      <c r="E6">
        <f>SUM(E3:E5)</f>
        <v>0</v>
      </c>
      <c r="F6">
        <f>SUM(F3:F5)</f>
        <v>5</v>
      </c>
      <c r="G6">
        <f>SUM(B6:F6)</f>
        <v>71</v>
      </c>
    </row>
    <row r="7" spans="2:7" ht="12.75">
      <c r="B7" s="181">
        <f aca="true" t="shared" si="0" ref="B7:G7">B6/71</f>
        <v>0.2535211267605634</v>
      </c>
      <c r="C7" s="181">
        <f t="shared" si="0"/>
        <v>0.43661971830985913</v>
      </c>
      <c r="D7" s="181">
        <f t="shared" si="0"/>
        <v>0.23943661971830985</v>
      </c>
      <c r="E7" s="181">
        <f t="shared" si="0"/>
        <v>0</v>
      </c>
      <c r="F7" s="181">
        <f t="shared" si="0"/>
        <v>0.07042253521126761</v>
      </c>
      <c r="G7" s="181">
        <f t="shared" si="0"/>
        <v>1</v>
      </c>
    </row>
  </sheetData>
  <mergeCells count="1">
    <mergeCell ref="B1:G1"/>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2:I52"/>
  <sheetViews>
    <sheetView workbookViewId="0" topLeftCell="A1">
      <selection activeCell="A19" sqref="A19:A23"/>
    </sheetView>
  </sheetViews>
  <sheetFormatPr defaultColWidth="9.140625" defaultRowHeight="12.75"/>
  <cols>
    <col min="1" max="1" width="62.28125" style="0" customWidth="1"/>
  </cols>
  <sheetData>
    <row r="2" spans="1:9" ht="12.75">
      <c r="A2" s="386" t="s">
        <v>117</v>
      </c>
      <c r="B2" s="387"/>
      <c r="C2" s="387"/>
      <c r="D2" s="387"/>
      <c r="E2" s="387"/>
      <c r="F2" s="387"/>
      <c r="G2" s="387"/>
      <c r="H2" s="387"/>
      <c r="I2" s="387"/>
    </row>
    <row r="3" spans="1:9" ht="12.75">
      <c r="A3" s="388" t="s">
        <v>118</v>
      </c>
      <c r="B3" s="391" t="s">
        <v>76</v>
      </c>
      <c r="C3" s="392"/>
      <c r="D3" s="391" t="s">
        <v>119</v>
      </c>
      <c r="E3" s="392"/>
      <c r="F3" s="391" t="s">
        <v>121</v>
      </c>
      <c r="G3" s="392"/>
      <c r="H3" s="391" t="s">
        <v>122</v>
      </c>
      <c r="I3" s="392"/>
    </row>
    <row r="4" spans="1:9" ht="12.75">
      <c r="A4" s="389"/>
      <c r="B4" s="395"/>
      <c r="C4" s="396"/>
      <c r="D4" s="395" t="s">
        <v>120</v>
      </c>
      <c r="E4" s="396"/>
      <c r="F4" s="395"/>
      <c r="G4" s="396"/>
      <c r="H4" s="395"/>
      <c r="I4" s="396"/>
    </row>
    <row r="5" spans="1:9" ht="12.75">
      <c r="A5" s="390"/>
      <c r="B5" s="19" t="s">
        <v>123</v>
      </c>
      <c r="C5" s="19" t="s">
        <v>124</v>
      </c>
      <c r="D5" s="19" t="s">
        <v>21</v>
      </c>
      <c r="E5" s="19" t="s">
        <v>125</v>
      </c>
      <c r="F5" s="19" t="s">
        <v>126</v>
      </c>
      <c r="G5" s="19" t="s">
        <v>124</v>
      </c>
      <c r="H5" s="19" t="s">
        <v>16</v>
      </c>
      <c r="I5" s="19" t="s">
        <v>127</v>
      </c>
    </row>
    <row r="6" spans="1:9" ht="12.75">
      <c r="A6" s="20" t="s">
        <v>128</v>
      </c>
      <c r="B6" s="21">
        <v>1</v>
      </c>
      <c r="C6" s="21">
        <v>3.8</v>
      </c>
      <c r="D6" s="21" t="s">
        <v>129</v>
      </c>
      <c r="E6" s="21">
        <v>1</v>
      </c>
      <c r="F6" s="22">
        <v>29779</v>
      </c>
      <c r="G6" s="21">
        <v>1</v>
      </c>
      <c r="H6" s="21">
        <v>0</v>
      </c>
      <c r="I6" s="21">
        <v>0</v>
      </c>
    </row>
    <row r="7" spans="1:9" ht="12.75">
      <c r="A7" s="20" t="s">
        <v>130</v>
      </c>
      <c r="B7" s="21">
        <v>1</v>
      </c>
      <c r="C7" s="21">
        <v>3.8</v>
      </c>
      <c r="D7" s="21">
        <v>1</v>
      </c>
      <c r="E7" s="21" t="s">
        <v>129</v>
      </c>
      <c r="F7" s="22">
        <v>3559</v>
      </c>
      <c r="G7" s="21">
        <v>0.1</v>
      </c>
      <c r="H7" s="21">
        <v>0</v>
      </c>
      <c r="I7" s="21">
        <v>0</v>
      </c>
    </row>
    <row r="8" spans="1:9" ht="12.75">
      <c r="A8" s="20" t="s">
        <v>131</v>
      </c>
      <c r="B8" s="21">
        <v>1</v>
      </c>
      <c r="C8" s="21">
        <v>3.8</v>
      </c>
      <c r="D8" s="21">
        <v>1</v>
      </c>
      <c r="E8" s="21" t="s">
        <v>129</v>
      </c>
      <c r="F8" s="22">
        <v>6297</v>
      </c>
      <c r="G8" s="21">
        <v>0.2</v>
      </c>
      <c r="H8" s="21">
        <v>0</v>
      </c>
      <c r="I8" s="21">
        <v>0</v>
      </c>
    </row>
    <row r="9" spans="1:9" ht="12.75">
      <c r="A9" s="20" t="s">
        <v>132</v>
      </c>
      <c r="B9" s="21">
        <v>1</v>
      </c>
      <c r="C9" s="21">
        <v>3.8</v>
      </c>
      <c r="D9" s="21">
        <v>1</v>
      </c>
      <c r="E9" s="21" t="s">
        <v>129</v>
      </c>
      <c r="F9" s="22">
        <v>7500</v>
      </c>
      <c r="G9" s="21">
        <v>0.3</v>
      </c>
      <c r="H9" s="21">
        <v>0</v>
      </c>
      <c r="I9" s="21">
        <v>0</v>
      </c>
    </row>
    <row r="10" spans="1:9" ht="12.75">
      <c r="A10" s="20" t="s">
        <v>133</v>
      </c>
      <c r="B10" s="21">
        <v>1</v>
      </c>
      <c r="C10" s="21">
        <v>3.8</v>
      </c>
      <c r="D10" s="21">
        <v>1</v>
      </c>
      <c r="E10" s="21" t="s">
        <v>129</v>
      </c>
      <c r="F10" s="22">
        <v>6900</v>
      </c>
      <c r="G10" s="21">
        <v>0.2</v>
      </c>
      <c r="H10" s="21">
        <v>0</v>
      </c>
      <c r="I10" s="21">
        <v>0</v>
      </c>
    </row>
    <row r="11" spans="1:9" ht="12.75">
      <c r="A11" s="20" t="s">
        <v>134</v>
      </c>
      <c r="B11" s="21">
        <v>3</v>
      </c>
      <c r="C11" s="21">
        <v>11.5</v>
      </c>
      <c r="D11" s="21">
        <v>3</v>
      </c>
      <c r="E11" s="21" t="s">
        <v>129</v>
      </c>
      <c r="F11" s="22">
        <v>237805</v>
      </c>
      <c r="G11" s="21">
        <v>8.2</v>
      </c>
      <c r="H11" s="21">
        <v>0</v>
      </c>
      <c r="I11" s="21">
        <v>0</v>
      </c>
    </row>
    <row r="12" spans="1:9" ht="12.75">
      <c r="A12" s="20" t="s">
        <v>135</v>
      </c>
      <c r="B12" s="21">
        <v>1</v>
      </c>
      <c r="C12" s="21">
        <v>3.8</v>
      </c>
      <c r="D12" s="21">
        <v>1</v>
      </c>
      <c r="E12" s="21" t="s">
        <v>129</v>
      </c>
      <c r="F12" s="22">
        <v>81500</v>
      </c>
      <c r="G12" s="21">
        <v>2.8</v>
      </c>
      <c r="H12" s="21">
        <v>0</v>
      </c>
      <c r="I12" s="21">
        <v>0</v>
      </c>
    </row>
    <row r="13" spans="1:9" ht="12.75">
      <c r="A13" s="20" t="s">
        <v>136</v>
      </c>
      <c r="B13" s="21">
        <v>1</v>
      </c>
      <c r="C13" s="21">
        <v>3.8</v>
      </c>
      <c r="D13" s="21" t="s">
        <v>129</v>
      </c>
      <c r="E13" s="21">
        <v>1</v>
      </c>
      <c r="F13" s="22">
        <v>6550</v>
      </c>
      <c r="G13" s="21">
        <v>0.2</v>
      </c>
      <c r="H13" s="21">
        <v>0</v>
      </c>
      <c r="I13" s="21">
        <v>0</v>
      </c>
    </row>
    <row r="14" spans="1:9" ht="12.75">
      <c r="A14" s="20" t="s">
        <v>137</v>
      </c>
      <c r="B14" s="21">
        <v>1</v>
      </c>
      <c r="C14" s="21">
        <v>3.8</v>
      </c>
      <c r="D14" s="21">
        <v>1</v>
      </c>
      <c r="E14" s="21" t="s">
        <v>129</v>
      </c>
      <c r="F14" s="22">
        <v>18966</v>
      </c>
      <c r="G14" s="21">
        <v>0.7</v>
      </c>
      <c r="H14" s="21">
        <v>0</v>
      </c>
      <c r="I14" s="21">
        <v>0</v>
      </c>
    </row>
    <row r="15" spans="1:9" ht="12.75">
      <c r="A15" s="20" t="s">
        <v>138</v>
      </c>
      <c r="B15" s="21">
        <v>1</v>
      </c>
      <c r="C15" s="21">
        <v>3.8</v>
      </c>
      <c r="D15" s="21" t="s">
        <v>129</v>
      </c>
      <c r="E15" s="21">
        <v>1</v>
      </c>
      <c r="F15" s="22">
        <v>35000</v>
      </c>
      <c r="G15" s="21">
        <v>1.2</v>
      </c>
      <c r="H15" s="21">
        <v>0</v>
      </c>
      <c r="I15" s="21">
        <v>0</v>
      </c>
    </row>
    <row r="16" spans="1:9" ht="12.75">
      <c r="A16" s="20" t="s">
        <v>139</v>
      </c>
      <c r="B16" s="21">
        <v>12</v>
      </c>
      <c r="C16" s="21">
        <v>46.2</v>
      </c>
      <c r="D16" s="21">
        <v>9</v>
      </c>
      <c r="E16" s="21">
        <v>3</v>
      </c>
      <c r="F16" s="22">
        <v>433856</v>
      </c>
      <c r="G16" s="21">
        <v>15</v>
      </c>
      <c r="H16" s="21">
        <v>0</v>
      </c>
      <c r="I16" s="21">
        <v>0</v>
      </c>
    </row>
    <row r="17" spans="1:9" ht="12.75">
      <c r="A17" s="384"/>
      <c r="B17" s="384"/>
      <c r="C17" s="384"/>
      <c r="D17" s="384"/>
      <c r="E17" s="384"/>
      <c r="F17" s="384"/>
      <c r="G17" s="384"/>
      <c r="H17" s="384"/>
      <c r="I17" s="384"/>
    </row>
    <row r="18" spans="1:8" ht="12.75">
      <c r="A18" s="386" t="s">
        <v>140</v>
      </c>
      <c r="B18" s="387"/>
      <c r="C18" s="387"/>
      <c r="D18" s="387"/>
      <c r="E18" s="387"/>
      <c r="F18" s="387"/>
      <c r="G18" s="387"/>
      <c r="H18" s="387"/>
    </row>
    <row r="19" spans="1:8" ht="12.75">
      <c r="A19" s="388" t="s">
        <v>118</v>
      </c>
      <c r="B19" s="391" t="s">
        <v>76</v>
      </c>
      <c r="C19" s="392"/>
      <c r="D19" s="23" t="s">
        <v>9</v>
      </c>
      <c r="E19" s="391" t="s">
        <v>121</v>
      </c>
      <c r="F19" s="392"/>
      <c r="G19" s="391" t="s">
        <v>122</v>
      </c>
      <c r="H19" s="392"/>
    </row>
    <row r="20" spans="1:8" ht="12.75">
      <c r="A20" s="389"/>
      <c r="B20" s="393"/>
      <c r="C20" s="394"/>
      <c r="D20" s="24" t="s">
        <v>141</v>
      </c>
      <c r="E20" s="393"/>
      <c r="F20" s="394"/>
      <c r="G20" s="393"/>
      <c r="H20" s="394"/>
    </row>
    <row r="21" spans="1:8" ht="12.75">
      <c r="A21" s="389"/>
      <c r="B21" s="393"/>
      <c r="C21" s="394"/>
      <c r="D21" s="24" t="s">
        <v>142</v>
      </c>
      <c r="E21" s="393"/>
      <c r="F21" s="394"/>
      <c r="G21" s="393"/>
      <c r="H21" s="394"/>
    </row>
    <row r="22" spans="1:8" ht="12.75">
      <c r="A22" s="389"/>
      <c r="B22" s="395"/>
      <c r="C22" s="396"/>
      <c r="D22" s="25" t="s">
        <v>143</v>
      </c>
      <c r="E22" s="395"/>
      <c r="F22" s="396"/>
      <c r="G22" s="395"/>
      <c r="H22" s="396"/>
    </row>
    <row r="23" spans="1:8" ht="12.75">
      <c r="A23" s="390"/>
      <c r="B23" s="19" t="s">
        <v>123</v>
      </c>
      <c r="C23" s="19" t="s">
        <v>124</v>
      </c>
      <c r="D23" s="19" t="s">
        <v>144</v>
      </c>
      <c r="E23" s="19" t="s">
        <v>126</v>
      </c>
      <c r="F23" s="19" t="s">
        <v>124</v>
      </c>
      <c r="G23" s="19" t="s">
        <v>16</v>
      </c>
      <c r="H23" s="19" t="s">
        <v>127</v>
      </c>
    </row>
    <row r="24" spans="1:8" ht="12.75">
      <c r="A24" s="20" t="s">
        <v>145</v>
      </c>
      <c r="B24" s="21">
        <v>1</v>
      </c>
      <c r="C24" s="21">
        <v>3.8</v>
      </c>
      <c r="D24" s="21">
        <v>1</v>
      </c>
      <c r="E24" s="22">
        <v>20000</v>
      </c>
      <c r="F24" s="21">
        <v>0.7</v>
      </c>
      <c r="G24" s="21">
        <v>0</v>
      </c>
      <c r="H24" s="21">
        <v>0</v>
      </c>
    </row>
    <row r="25" spans="1:8" ht="12.75">
      <c r="A25" s="20" t="s">
        <v>146</v>
      </c>
      <c r="B25" s="21">
        <v>1</v>
      </c>
      <c r="C25" s="21">
        <v>3.8</v>
      </c>
      <c r="D25" s="21">
        <v>1</v>
      </c>
      <c r="E25" s="22">
        <v>86000</v>
      </c>
      <c r="F25" s="21">
        <v>3</v>
      </c>
      <c r="G25" s="21">
        <v>0</v>
      </c>
      <c r="H25" s="21">
        <v>1</v>
      </c>
    </row>
    <row r="26" spans="1:8" ht="12.75">
      <c r="A26" s="20" t="s">
        <v>139</v>
      </c>
      <c r="B26" s="21">
        <v>2</v>
      </c>
      <c r="C26" s="21">
        <v>7.7</v>
      </c>
      <c r="D26" s="21">
        <v>2</v>
      </c>
      <c r="E26" s="22">
        <v>106000</v>
      </c>
      <c r="F26" s="21">
        <v>3.7</v>
      </c>
      <c r="G26" s="21">
        <v>0</v>
      </c>
      <c r="H26" s="21">
        <v>1</v>
      </c>
    </row>
    <row r="27" spans="1:9" ht="12.75">
      <c r="A27" s="385"/>
      <c r="B27" s="385"/>
      <c r="C27" s="385"/>
      <c r="D27" s="385"/>
      <c r="E27" s="385"/>
      <c r="F27" s="385"/>
      <c r="G27" s="385"/>
      <c r="H27" s="385"/>
      <c r="I27" s="385"/>
    </row>
    <row r="28" spans="1:8" ht="12.75">
      <c r="A28" s="386" t="s">
        <v>147</v>
      </c>
      <c r="B28" s="387"/>
      <c r="C28" s="387"/>
      <c r="D28" s="387"/>
      <c r="E28" s="387"/>
      <c r="F28" s="387"/>
      <c r="G28" s="387"/>
      <c r="H28" s="387"/>
    </row>
    <row r="29" spans="1:8" ht="12.75">
      <c r="A29" s="388" t="s">
        <v>118</v>
      </c>
      <c r="B29" s="391" t="s">
        <v>76</v>
      </c>
      <c r="C29" s="392"/>
      <c r="D29" s="23" t="s">
        <v>9</v>
      </c>
      <c r="E29" s="391" t="s">
        <v>121</v>
      </c>
      <c r="F29" s="392"/>
      <c r="G29" s="391" t="s">
        <v>122</v>
      </c>
      <c r="H29" s="392"/>
    </row>
    <row r="30" spans="1:8" ht="12.75">
      <c r="A30" s="389"/>
      <c r="B30" s="393"/>
      <c r="C30" s="394"/>
      <c r="D30" s="24" t="s">
        <v>141</v>
      </c>
      <c r="E30" s="393"/>
      <c r="F30" s="394"/>
      <c r="G30" s="393"/>
      <c r="H30" s="394"/>
    </row>
    <row r="31" spans="1:8" ht="12.75">
      <c r="A31" s="389"/>
      <c r="B31" s="393"/>
      <c r="C31" s="394"/>
      <c r="D31" s="24" t="s">
        <v>142</v>
      </c>
      <c r="E31" s="393"/>
      <c r="F31" s="394"/>
      <c r="G31" s="393"/>
      <c r="H31" s="394"/>
    </row>
    <row r="32" spans="1:8" ht="12.75">
      <c r="A32" s="389"/>
      <c r="B32" s="395"/>
      <c r="C32" s="396"/>
      <c r="D32" s="25" t="s">
        <v>143</v>
      </c>
      <c r="E32" s="395"/>
      <c r="F32" s="396"/>
      <c r="G32" s="395"/>
      <c r="H32" s="396"/>
    </row>
    <row r="33" spans="1:8" ht="12.75">
      <c r="A33" s="390"/>
      <c r="B33" s="19" t="s">
        <v>123</v>
      </c>
      <c r="C33" s="19" t="s">
        <v>124</v>
      </c>
      <c r="D33" s="19" t="s">
        <v>21</v>
      </c>
      <c r="E33" s="19" t="s">
        <v>126</v>
      </c>
      <c r="F33" s="19" t="s">
        <v>124</v>
      </c>
      <c r="G33" s="19" t="s">
        <v>16</v>
      </c>
      <c r="H33" s="19" t="s">
        <v>127</v>
      </c>
    </row>
    <row r="34" spans="1:8" ht="12.75">
      <c r="A34" s="20" t="s">
        <v>148</v>
      </c>
      <c r="B34" s="21">
        <v>1</v>
      </c>
      <c r="C34" s="21">
        <v>3.8</v>
      </c>
      <c r="D34" s="21">
        <v>1</v>
      </c>
      <c r="E34" s="22">
        <v>15961</v>
      </c>
      <c r="F34" s="21">
        <v>0.6</v>
      </c>
      <c r="G34" s="21">
        <v>0</v>
      </c>
      <c r="H34" s="21">
        <v>0</v>
      </c>
    </row>
    <row r="35" spans="1:8" ht="12.75">
      <c r="A35" s="20" t="s">
        <v>149</v>
      </c>
      <c r="B35" s="21">
        <v>1</v>
      </c>
      <c r="C35" s="21">
        <v>3.8</v>
      </c>
      <c r="D35" s="21">
        <v>1</v>
      </c>
      <c r="E35" s="22">
        <v>27740</v>
      </c>
      <c r="F35" s="21">
        <v>1</v>
      </c>
      <c r="G35" s="21">
        <v>0</v>
      </c>
      <c r="H35" s="21">
        <v>0</v>
      </c>
    </row>
    <row r="36" spans="1:8" ht="12.75">
      <c r="A36" s="20" t="s">
        <v>150</v>
      </c>
      <c r="B36" s="21">
        <v>2</v>
      </c>
      <c r="C36" s="21">
        <v>7.7</v>
      </c>
      <c r="D36" s="21">
        <v>2</v>
      </c>
      <c r="E36" s="22">
        <v>22260</v>
      </c>
      <c r="F36" s="21">
        <v>0.8</v>
      </c>
      <c r="G36" s="21">
        <v>0</v>
      </c>
      <c r="H36" s="21">
        <v>0</v>
      </c>
    </row>
    <row r="37" spans="1:8" ht="12.75">
      <c r="A37" s="20" t="s">
        <v>139</v>
      </c>
      <c r="B37" s="21">
        <v>4</v>
      </c>
      <c r="C37" s="21">
        <v>15.4</v>
      </c>
      <c r="D37" s="21">
        <v>4</v>
      </c>
      <c r="E37" s="22">
        <v>65961</v>
      </c>
      <c r="F37" s="21">
        <v>2.3</v>
      </c>
      <c r="G37" s="21">
        <v>0</v>
      </c>
      <c r="H37" s="21">
        <v>0</v>
      </c>
    </row>
    <row r="38" spans="1:9" ht="12.75">
      <c r="A38" s="385"/>
      <c r="B38" s="385"/>
      <c r="C38" s="385"/>
      <c r="D38" s="385"/>
      <c r="E38" s="385"/>
      <c r="F38" s="385"/>
      <c r="G38" s="385"/>
      <c r="H38" s="385"/>
      <c r="I38" s="385"/>
    </row>
    <row r="39" spans="1:8" ht="12.75">
      <c r="A39" s="386" t="s">
        <v>151</v>
      </c>
      <c r="B39" s="387"/>
      <c r="C39" s="387"/>
      <c r="D39" s="387"/>
      <c r="E39" s="387"/>
      <c r="F39" s="387"/>
      <c r="G39" s="387"/>
      <c r="H39" s="387"/>
    </row>
    <row r="40" spans="1:8" ht="12.75">
      <c r="A40" s="388" t="s">
        <v>118</v>
      </c>
      <c r="B40" s="391" t="s">
        <v>76</v>
      </c>
      <c r="C40" s="392"/>
      <c r="D40" s="23" t="s">
        <v>9</v>
      </c>
      <c r="E40" s="391" t="s">
        <v>121</v>
      </c>
      <c r="F40" s="392"/>
      <c r="G40" s="391" t="s">
        <v>122</v>
      </c>
      <c r="H40" s="392"/>
    </row>
    <row r="41" spans="1:8" ht="12.75">
      <c r="A41" s="389"/>
      <c r="B41" s="393"/>
      <c r="C41" s="394"/>
      <c r="D41" s="24" t="s">
        <v>141</v>
      </c>
      <c r="E41" s="393"/>
      <c r="F41" s="394"/>
      <c r="G41" s="393"/>
      <c r="H41" s="394"/>
    </row>
    <row r="42" spans="1:8" ht="12.75">
      <c r="A42" s="389"/>
      <c r="B42" s="393"/>
      <c r="C42" s="394"/>
      <c r="D42" s="24" t="s">
        <v>142</v>
      </c>
      <c r="E42" s="393"/>
      <c r="F42" s="394"/>
      <c r="G42" s="393"/>
      <c r="H42" s="394"/>
    </row>
    <row r="43" spans="1:8" ht="12.75">
      <c r="A43" s="389"/>
      <c r="B43" s="395"/>
      <c r="C43" s="396"/>
      <c r="D43" s="25" t="s">
        <v>143</v>
      </c>
      <c r="E43" s="395"/>
      <c r="F43" s="396"/>
      <c r="G43" s="395"/>
      <c r="H43" s="396"/>
    </row>
    <row r="44" spans="1:8" ht="12.75">
      <c r="A44" s="390"/>
      <c r="B44" s="19" t="s">
        <v>123</v>
      </c>
      <c r="C44" s="19" t="s">
        <v>124</v>
      </c>
      <c r="D44" s="19" t="s">
        <v>21</v>
      </c>
      <c r="E44" s="19" t="s">
        <v>126</v>
      </c>
      <c r="F44" s="19" t="s">
        <v>124</v>
      </c>
      <c r="G44" s="19" t="s">
        <v>16</v>
      </c>
      <c r="H44" s="19" t="s">
        <v>127</v>
      </c>
    </row>
    <row r="45" spans="1:8" ht="12.75">
      <c r="A45" s="20" t="s">
        <v>152</v>
      </c>
      <c r="B45" s="21">
        <v>2</v>
      </c>
      <c r="C45" s="21">
        <v>7.7</v>
      </c>
      <c r="D45" s="21">
        <v>2</v>
      </c>
      <c r="E45" s="22">
        <v>20930</v>
      </c>
      <c r="F45" s="21">
        <v>0.7</v>
      </c>
      <c r="G45" s="21">
        <v>0</v>
      </c>
      <c r="H45" s="21">
        <v>0</v>
      </c>
    </row>
    <row r="46" spans="1:8" ht="12.75">
      <c r="A46" s="20" t="s">
        <v>153</v>
      </c>
      <c r="B46" s="21">
        <v>1</v>
      </c>
      <c r="C46" s="21">
        <v>3.8</v>
      </c>
      <c r="D46" s="21">
        <v>1</v>
      </c>
      <c r="E46" s="22">
        <v>905450</v>
      </c>
      <c r="F46" s="21">
        <v>31.3</v>
      </c>
      <c r="G46" s="21">
        <v>0</v>
      </c>
      <c r="H46" s="21">
        <v>0</v>
      </c>
    </row>
    <row r="47" spans="1:8" ht="12.75">
      <c r="A47" s="20" t="s">
        <v>154</v>
      </c>
      <c r="B47" s="21">
        <v>1</v>
      </c>
      <c r="C47" s="21">
        <v>3.8</v>
      </c>
      <c r="D47" s="21">
        <v>1</v>
      </c>
      <c r="E47" s="22">
        <v>3582</v>
      </c>
      <c r="F47" s="21">
        <v>0.1</v>
      </c>
      <c r="G47" s="21">
        <v>0</v>
      </c>
      <c r="H47" s="21">
        <v>0</v>
      </c>
    </row>
    <row r="48" spans="1:8" ht="12.75">
      <c r="A48" s="20" t="s">
        <v>155</v>
      </c>
      <c r="B48" s="21">
        <v>1</v>
      </c>
      <c r="C48" s="21">
        <v>3.8</v>
      </c>
      <c r="D48" s="21">
        <v>1</v>
      </c>
      <c r="E48" s="22">
        <v>9500</v>
      </c>
      <c r="F48" s="21">
        <v>0.3</v>
      </c>
      <c r="G48" s="21">
        <v>0</v>
      </c>
      <c r="H48" s="21">
        <v>0</v>
      </c>
    </row>
    <row r="49" spans="1:8" ht="12.75">
      <c r="A49" s="20" t="s">
        <v>156</v>
      </c>
      <c r="B49" s="21">
        <v>1</v>
      </c>
      <c r="C49" s="21">
        <v>3.8</v>
      </c>
      <c r="D49" s="21">
        <v>1</v>
      </c>
      <c r="E49" s="22">
        <v>20200</v>
      </c>
      <c r="F49" s="21">
        <v>0.7</v>
      </c>
      <c r="G49" s="21">
        <v>0</v>
      </c>
      <c r="H49" s="21">
        <v>0</v>
      </c>
    </row>
    <row r="50" spans="1:8" ht="12.75">
      <c r="A50" s="20" t="s">
        <v>157</v>
      </c>
      <c r="B50" s="21">
        <v>1</v>
      </c>
      <c r="C50" s="21">
        <v>3.8</v>
      </c>
      <c r="D50" s="21">
        <v>1</v>
      </c>
      <c r="E50" s="22">
        <v>26220</v>
      </c>
      <c r="F50" s="21">
        <v>0.9</v>
      </c>
      <c r="G50" s="21">
        <v>0</v>
      </c>
      <c r="H50" s="21">
        <v>0</v>
      </c>
    </row>
    <row r="51" spans="1:8" ht="12.75">
      <c r="A51" s="20" t="s">
        <v>158</v>
      </c>
      <c r="B51" s="21">
        <v>1</v>
      </c>
      <c r="C51" s="21">
        <v>3.8</v>
      </c>
      <c r="D51" s="21">
        <v>1</v>
      </c>
      <c r="E51" s="22">
        <v>1298000</v>
      </c>
      <c r="F51" s="21">
        <v>44.9</v>
      </c>
      <c r="G51" s="21">
        <v>0</v>
      </c>
      <c r="H51" s="21">
        <v>0</v>
      </c>
    </row>
    <row r="52" spans="1:8" ht="12.75">
      <c r="A52" s="20" t="s">
        <v>139</v>
      </c>
      <c r="B52" s="21">
        <v>8</v>
      </c>
      <c r="C52" s="21">
        <v>30.8</v>
      </c>
      <c r="D52" s="21">
        <v>8</v>
      </c>
      <c r="E52" s="22">
        <v>2283882</v>
      </c>
      <c r="F52" s="21">
        <v>79</v>
      </c>
      <c r="G52" s="21">
        <v>0</v>
      </c>
      <c r="H52" s="21">
        <v>0</v>
      </c>
    </row>
  </sheetData>
  <mergeCells count="25">
    <mergeCell ref="A2:I2"/>
    <mergeCell ref="A3:A5"/>
    <mergeCell ref="B3:C4"/>
    <mergeCell ref="D3:E3"/>
    <mergeCell ref="D4:E4"/>
    <mergeCell ref="F3:G4"/>
    <mergeCell ref="H3:I4"/>
    <mergeCell ref="A19:A23"/>
    <mergeCell ref="B19:C22"/>
    <mergeCell ref="E19:F22"/>
    <mergeCell ref="G19:H22"/>
    <mergeCell ref="A40:A44"/>
    <mergeCell ref="B40:C43"/>
    <mergeCell ref="E40:F43"/>
    <mergeCell ref="G40:H43"/>
    <mergeCell ref="A17:I17"/>
    <mergeCell ref="A27:I27"/>
    <mergeCell ref="A38:I38"/>
    <mergeCell ref="A39:H39"/>
    <mergeCell ref="A28:H28"/>
    <mergeCell ref="A29:A33"/>
    <mergeCell ref="B29:C32"/>
    <mergeCell ref="E29:F32"/>
    <mergeCell ref="G29:H32"/>
    <mergeCell ref="A18:H1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2"/>
  <sheetViews>
    <sheetView workbookViewId="0" topLeftCell="A1">
      <selection activeCell="K6" sqref="K6:M12"/>
    </sheetView>
  </sheetViews>
  <sheetFormatPr defaultColWidth="9.140625" defaultRowHeight="12.75"/>
  <cols>
    <col min="3" max="3" width="8.28125" style="0" customWidth="1"/>
    <col min="4" max="4" width="15.00390625" style="0" customWidth="1"/>
    <col min="5" max="5" width="2.7109375" style="0" customWidth="1"/>
    <col min="6" max="6" width="7.140625" style="0" customWidth="1"/>
    <col min="7" max="7" width="7.7109375" style="0" customWidth="1"/>
    <col min="8" max="8" width="3.8515625" style="0" customWidth="1"/>
    <col min="9" max="9" width="7.8515625" style="0" customWidth="1"/>
    <col min="10" max="10" width="14.00390625" style="0" customWidth="1"/>
    <col min="11" max="11" width="6.140625" style="0" customWidth="1"/>
    <col min="12" max="12" width="19.421875" style="0" customWidth="1"/>
    <col min="13" max="13" width="13.00390625" style="0" customWidth="1"/>
  </cols>
  <sheetData>
    <row r="1" spans="1:5" ht="12.75">
      <c r="A1" s="397" t="s">
        <v>402</v>
      </c>
      <c r="B1" s="397"/>
      <c r="C1" s="397"/>
      <c r="D1" s="397"/>
      <c r="E1" s="39"/>
    </row>
    <row r="3" spans="3:10" ht="12.75">
      <c r="C3" s="188">
        <v>27</v>
      </c>
      <c r="D3" s="189" t="s">
        <v>403</v>
      </c>
      <c r="E3" s="189" t="s">
        <v>406</v>
      </c>
      <c r="F3" s="189">
        <v>365</v>
      </c>
      <c r="G3" s="189" t="s">
        <v>407</v>
      </c>
      <c r="H3" s="189" t="s">
        <v>408</v>
      </c>
      <c r="I3" s="189">
        <f>C3*F3</f>
        <v>9855</v>
      </c>
      <c r="J3" s="190" t="s">
        <v>404</v>
      </c>
    </row>
    <row r="5" ht="13.5" thickBot="1"/>
    <row r="6" spans="11:13" ht="24.75" customHeight="1">
      <c r="K6" s="191" t="s">
        <v>77</v>
      </c>
      <c r="L6" s="197" t="s">
        <v>415</v>
      </c>
      <c r="M6" s="192" t="s">
        <v>405</v>
      </c>
    </row>
    <row r="7" spans="11:13" ht="12.75">
      <c r="K7" s="193">
        <v>2000</v>
      </c>
      <c r="L7" s="41">
        <v>2</v>
      </c>
      <c r="M7" s="194">
        <f>L7/9855</f>
        <v>0.00020294266869609335</v>
      </c>
    </row>
    <row r="8" spans="11:13" ht="12.75">
      <c r="K8" s="193">
        <v>2001</v>
      </c>
      <c r="L8" s="41">
        <v>1</v>
      </c>
      <c r="M8" s="194">
        <f>L8/9855</f>
        <v>0.00010147133434804668</v>
      </c>
    </row>
    <row r="9" spans="11:13" ht="12.75">
      <c r="K9" s="193">
        <v>2002</v>
      </c>
      <c r="L9" s="41">
        <v>1</v>
      </c>
      <c r="M9" s="194">
        <f>L9/9855</f>
        <v>0.00010147133434804668</v>
      </c>
    </row>
    <row r="10" spans="11:13" ht="12.75">
      <c r="K10" s="193">
        <v>2003</v>
      </c>
      <c r="L10" s="41">
        <v>0</v>
      </c>
      <c r="M10" s="194">
        <f>L10/9855</f>
        <v>0</v>
      </c>
    </row>
    <row r="11" spans="11:13" ht="12.75">
      <c r="K11" s="193">
        <v>2004</v>
      </c>
      <c r="L11" s="41">
        <v>2</v>
      </c>
      <c r="M11" s="194">
        <f>L11/9855</f>
        <v>0.00020294266869609335</v>
      </c>
    </row>
    <row r="12" spans="11:13" ht="13.5" thickBot="1">
      <c r="K12" s="398" t="s">
        <v>409</v>
      </c>
      <c r="L12" s="399"/>
      <c r="M12" s="195">
        <f>AVERAGE(M7:M11)</f>
        <v>0.00012176560121765602</v>
      </c>
    </row>
  </sheetData>
  <mergeCells count="2">
    <mergeCell ref="A1:D1"/>
    <mergeCell ref="K12:L12"/>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K42"/>
  <sheetViews>
    <sheetView workbookViewId="0" topLeftCell="J13">
      <selection activeCell="E40" sqref="E40"/>
    </sheetView>
  </sheetViews>
  <sheetFormatPr defaultColWidth="9.140625" defaultRowHeight="12.75"/>
  <cols>
    <col min="3" max="3" width="16.140625" style="0" customWidth="1"/>
    <col min="5" max="5" width="15.28125" style="0" customWidth="1"/>
    <col min="7" max="7" width="16.00390625" style="0" customWidth="1"/>
    <col min="9" max="9" width="18.140625" style="0" customWidth="1"/>
  </cols>
  <sheetData>
    <row r="1" spans="1:2" ht="41.25" customHeight="1">
      <c r="A1" s="400" t="s">
        <v>78</v>
      </c>
      <c r="B1" s="400"/>
    </row>
    <row r="2" spans="1:9" ht="89.25">
      <c r="A2" t="s">
        <v>77</v>
      </c>
      <c r="B2" s="152" t="s">
        <v>114</v>
      </c>
      <c r="C2" s="152" t="s">
        <v>115</v>
      </c>
      <c r="D2" s="152" t="s">
        <v>114</v>
      </c>
      <c r="E2" s="152" t="s">
        <v>115</v>
      </c>
      <c r="F2" s="152" t="s">
        <v>114</v>
      </c>
      <c r="G2" s="152" t="s">
        <v>115</v>
      </c>
      <c r="H2" s="152" t="s">
        <v>114</v>
      </c>
      <c r="I2" s="152" t="s">
        <v>115</v>
      </c>
    </row>
    <row r="3" spans="2:9" ht="12.75">
      <c r="B3" t="s">
        <v>238</v>
      </c>
      <c r="C3" t="s">
        <v>238</v>
      </c>
      <c r="D3" t="s">
        <v>239</v>
      </c>
      <c r="E3" t="s">
        <v>239</v>
      </c>
      <c r="F3" t="s">
        <v>240</v>
      </c>
      <c r="G3" t="s">
        <v>240</v>
      </c>
      <c r="H3" t="s">
        <v>76</v>
      </c>
      <c r="I3" t="s">
        <v>76</v>
      </c>
    </row>
    <row r="4" spans="1:10" ht="12.75">
      <c r="A4">
        <v>1975</v>
      </c>
      <c r="B4">
        <v>0</v>
      </c>
      <c r="D4">
        <v>0</v>
      </c>
      <c r="F4">
        <v>2</v>
      </c>
      <c r="H4">
        <f>B4+D4+F4</f>
        <v>2</v>
      </c>
      <c r="J4" s="156"/>
    </row>
    <row r="5" spans="1:11" ht="12.75">
      <c r="A5">
        <v>1976</v>
      </c>
      <c r="B5">
        <v>3</v>
      </c>
      <c r="C5">
        <v>1</v>
      </c>
      <c r="D5">
        <v>0</v>
      </c>
      <c r="F5">
        <v>2</v>
      </c>
      <c r="H5">
        <f aca="true" t="shared" si="0" ref="H5:H33">B5+D5+F5</f>
        <v>5</v>
      </c>
      <c r="I5">
        <f>C5+E5+G5</f>
        <v>1</v>
      </c>
      <c r="J5" s="156"/>
      <c r="K5" s="143"/>
    </row>
    <row r="6" spans="1:11" ht="12.75">
      <c r="A6">
        <v>1977</v>
      </c>
      <c r="B6">
        <v>4</v>
      </c>
      <c r="C6">
        <v>1</v>
      </c>
      <c r="D6">
        <v>1</v>
      </c>
      <c r="F6">
        <v>0</v>
      </c>
      <c r="H6">
        <f t="shared" si="0"/>
        <v>5</v>
      </c>
      <c r="I6">
        <f>C6+E6+G6</f>
        <v>1</v>
      </c>
      <c r="J6" s="156"/>
      <c r="K6" s="143"/>
    </row>
    <row r="7" spans="1:11" ht="12.75">
      <c r="A7">
        <v>1978</v>
      </c>
      <c r="B7">
        <v>2</v>
      </c>
      <c r="D7">
        <v>3</v>
      </c>
      <c r="F7">
        <v>3</v>
      </c>
      <c r="G7">
        <v>1</v>
      </c>
      <c r="H7">
        <f t="shared" si="0"/>
        <v>8</v>
      </c>
      <c r="I7">
        <f>C7+E7+G7</f>
        <v>1</v>
      </c>
      <c r="J7" s="156"/>
      <c r="K7" s="143"/>
    </row>
    <row r="8" spans="1:11" ht="12.75">
      <c r="A8">
        <v>1979</v>
      </c>
      <c r="B8">
        <v>3</v>
      </c>
      <c r="D8">
        <v>1</v>
      </c>
      <c r="F8">
        <v>1</v>
      </c>
      <c r="H8">
        <f t="shared" si="0"/>
        <v>5</v>
      </c>
      <c r="J8" s="156"/>
      <c r="K8" s="143"/>
    </row>
    <row r="9" spans="1:11" ht="12.75">
      <c r="A9">
        <v>1980</v>
      </c>
      <c r="B9">
        <v>3</v>
      </c>
      <c r="C9">
        <v>1</v>
      </c>
      <c r="D9">
        <v>1</v>
      </c>
      <c r="F9">
        <v>0</v>
      </c>
      <c r="H9">
        <f t="shared" si="0"/>
        <v>4</v>
      </c>
      <c r="I9">
        <f>C9+E9+G9</f>
        <v>1</v>
      </c>
      <c r="J9" s="156"/>
      <c r="K9" s="151"/>
    </row>
    <row r="10" spans="1:11" ht="12.75">
      <c r="A10">
        <v>1981</v>
      </c>
      <c r="B10">
        <v>3</v>
      </c>
      <c r="D10">
        <v>5</v>
      </c>
      <c r="F10">
        <v>1</v>
      </c>
      <c r="H10">
        <f t="shared" si="0"/>
        <v>9</v>
      </c>
      <c r="J10" s="156"/>
      <c r="K10" s="153"/>
    </row>
    <row r="11" spans="1:11" ht="12.75">
      <c r="A11">
        <v>1982</v>
      </c>
      <c r="B11">
        <v>0</v>
      </c>
      <c r="D11">
        <v>1</v>
      </c>
      <c r="F11">
        <v>1</v>
      </c>
      <c r="G11">
        <v>1</v>
      </c>
      <c r="H11">
        <f t="shared" si="0"/>
        <v>2</v>
      </c>
      <c r="I11">
        <f>C11+E11+G11</f>
        <v>1</v>
      </c>
      <c r="J11" s="156"/>
      <c r="K11" s="155"/>
    </row>
    <row r="12" spans="1:11" ht="12.75">
      <c r="A12">
        <v>1983</v>
      </c>
      <c r="B12">
        <v>1</v>
      </c>
      <c r="D12">
        <v>0</v>
      </c>
      <c r="F12">
        <v>2</v>
      </c>
      <c r="H12">
        <f t="shared" si="0"/>
        <v>3</v>
      </c>
      <c r="J12" s="156"/>
      <c r="K12" s="154"/>
    </row>
    <row r="13" spans="1:11" ht="12.75">
      <c r="A13">
        <v>1984</v>
      </c>
      <c r="B13">
        <v>2</v>
      </c>
      <c r="D13">
        <v>0</v>
      </c>
      <c r="F13">
        <v>2</v>
      </c>
      <c r="H13">
        <f t="shared" si="0"/>
        <v>4</v>
      </c>
      <c r="J13" s="156"/>
      <c r="K13" s="143"/>
    </row>
    <row r="14" spans="1:11" ht="12.75">
      <c r="A14">
        <v>1985</v>
      </c>
      <c r="B14">
        <v>0</v>
      </c>
      <c r="D14">
        <v>1</v>
      </c>
      <c r="F14">
        <v>1</v>
      </c>
      <c r="H14">
        <f t="shared" si="0"/>
        <v>2</v>
      </c>
      <c r="J14" s="156"/>
      <c r="K14" s="129"/>
    </row>
    <row r="15" spans="1:11" ht="12.75">
      <c r="A15">
        <v>1986</v>
      </c>
      <c r="B15">
        <v>0</v>
      </c>
      <c r="D15">
        <v>0</v>
      </c>
      <c r="F15">
        <v>0</v>
      </c>
      <c r="J15" s="156"/>
      <c r="K15" s="129"/>
    </row>
    <row r="16" spans="1:11" ht="12.75">
      <c r="A16">
        <v>1987</v>
      </c>
      <c r="B16">
        <v>0</v>
      </c>
      <c r="D16">
        <v>0</v>
      </c>
      <c r="F16">
        <v>0</v>
      </c>
      <c r="J16" s="156"/>
      <c r="K16" s="129"/>
    </row>
    <row r="17" spans="1:11" ht="12.75">
      <c r="A17">
        <v>1988</v>
      </c>
      <c r="B17">
        <v>0</v>
      </c>
      <c r="D17">
        <v>0</v>
      </c>
      <c r="F17">
        <v>2</v>
      </c>
      <c r="H17">
        <f t="shared" si="0"/>
        <v>2</v>
      </c>
      <c r="J17" s="156"/>
      <c r="K17" s="129"/>
    </row>
    <row r="18" spans="1:11" ht="12.75">
      <c r="A18">
        <v>1989</v>
      </c>
      <c r="B18">
        <v>2</v>
      </c>
      <c r="C18">
        <v>1</v>
      </c>
      <c r="D18">
        <v>0</v>
      </c>
      <c r="F18">
        <v>1</v>
      </c>
      <c r="H18">
        <f t="shared" si="0"/>
        <v>3</v>
      </c>
      <c r="I18">
        <f>C18+E18+G18</f>
        <v>1</v>
      </c>
      <c r="J18" s="156"/>
      <c r="K18" s="146"/>
    </row>
    <row r="19" spans="1:11" ht="12.75">
      <c r="A19">
        <v>1990</v>
      </c>
      <c r="B19">
        <v>0</v>
      </c>
      <c r="D19">
        <v>0</v>
      </c>
      <c r="F19">
        <v>0</v>
      </c>
      <c r="J19" s="156"/>
      <c r="K19" s="143"/>
    </row>
    <row r="20" spans="1:11" ht="12.75">
      <c r="A20">
        <v>1991</v>
      </c>
      <c r="B20">
        <v>0</v>
      </c>
      <c r="D20">
        <v>0</v>
      </c>
      <c r="F20">
        <v>2</v>
      </c>
      <c r="H20">
        <f t="shared" si="0"/>
        <v>2</v>
      </c>
      <c r="J20" s="156"/>
      <c r="K20" s="143"/>
    </row>
    <row r="21" spans="1:10" ht="12.75">
      <c r="A21">
        <v>1992</v>
      </c>
      <c r="B21">
        <v>3</v>
      </c>
      <c r="D21">
        <v>1</v>
      </c>
      <c r="E21">
        <v>1</v>
      </c>
      <c r="F21">
        <v>0</v>
      </c>
      <c r="H21">
        <f t="shared" si="0"/>
        <v>4</v>
      </c>
      <c r="I21">
        <f>C21+E21+G21</f>
        <v>1</v>
      </c>
      <c r="J21" s="156"/>
    </row>
    <row r="22" spans="1:10" ht="12.75">
      <c r="A22">
        <v>1993</v>
      </c>
      <c r="B22">
        <v>0</v>
      </c>
      <c r="D22">
        <v>0</v>
      </c>
      <c r="F22">
        <v>0</v>
      </c>
      <c r="J22" s="156"/>
    </row>
    <row r="23" spans="1:10" ht="12.75">
      <c r="A23">
        <v>1994</v>
      </c>
      <c r="B23">
        <v>1</v>
      </c>
      <c r="D23">
        <v>0</v>
      </c>
      <c r="F23">
        <v>0</v>
      </c>
      <c r="H23">
        <f t="shared" si="0"/>
        <v>1</v>
      </c>
      <c r="J23" s="156"/>
    </row>
    <row r="24" spans="1:10" ht="12.75">
      <c r="A24">
        <v>1995</v>
      </c>
      <c r="B24">
        <v>0</v>
      </c>
      <c r="D24">
        <v>0</v>
      </c>
      <c r="F24">
        <v>0</v>
      </c>
      <c r="J24" s="156"/>
    </row>
    <row r="25" spans="1:10" ht="12.75">
      <c r="A25">
        <v>1996</v>
      </c>
      <c r="B25">
        <v>1</v>
      </c>
      <c r="D25">
        <v>0</v>
      </c>
      <c r="F25">
        <v>2</v>
      </c>
      <c r="H25">
        <f t="shared" si="0"/>
        <v>3</v>
      </c>
      <c r="J25" s="156"/>
    </row>
    <row r="26" spans="1:10" ht="12.75">
      <c r="A26">
        <v>1997</v>
      </c>
      <c r="B26">
        <v>0</v>
      </c>
      <c r="D26">
        <v>0</v>
      </c>
      <c r="F26">
        <v>1</v>
      </c>
      <c r="H26">
        <f t="shared" si="0"/>
        <v>1</v>
      </c>
      <c r="J26" s="156"/>
    </row>
    <row r="27" spans="1:10" ht="12.75">
      <c r="A27">
        <v>1998</v>
      </c>
      <c r="B27">
        <v>0</v>
      </c>
      <c r="D27">
        <v>0</v>
      </c>
      <c r="F27">
        <v>1</v>
      </c>
      <c r="G27">
        <v>1</v>
      </c>
      <c r="H27">
        <f t="shared" si="0"/>
        <v>1</v>
      </c>
      <c r="I27">
        <f>C27+E27+G27</f>
        <v>1</v>
      </c>
      <c r="J27" s="156"/>
    </row>
    <row r="28" spans="1:10" ht="12.75">
      <c r="A28">
        <v>1999</v>
      </c>
      <c r="B28">
        <v>0</v>
      </c>
      <c r="D28">
        <v>0</v>
      </c>
      <c r="F28">
        <v>0</v>
      </c>
      <c r="J28" s="156"/>
    </row>
    <row r="29" spans="1:10" ht="12.75">
      <c r="A29">
        <v>2000</v>
      </c>
      <c r="B29">
        <v>1</v>
      </c>
      <c r="D29">
        <v>0</v>
      </c>
      <c r="F29">
        <v>1</v>
      </c>
      <c r="G29">
        <v>1</v>
      </c>
      <c r="H29">
        <f t="shared" si="0"/>
        <v>2</v>
      </c>
      <c r="I29">
        <f>C29+E29+G29</f>
        <v>1</v>
      </c>
      <c r="J29" s="156"/>
    </row>
    <row r="30" spans="1:10" ht="12.75">
      <c r="A30">
        <v>2001</v>
      </c>
      <c r="B30">
        <v>0</v>
      </c>
      <c r="D30">
        <v>1</v>
      </c>
      <c r="E30">
        <v>1</v>
      </c>
      <c r="F30">
        <v>0</v>
      </c>
      <c r="H30">
        <f t="shared" si="0"/>
        <v>1</v>
      </c>
      <c r="I30">
        <f>C30+E30+G30</f>
        <v>1</v>
      </c>
      <c r="J30" s="156"/>
    </row>
    <row r="31" spans="1:10" ht="12.75">
      <c r="A31">
        <v>2002</v>
      </c>
      <c r="B31">
        <v>0</v>
      </c>
      <c r="D31">
        <v>1</v>
      </c>
      <c r="F31">
        <v>0</v>
      </c>
      <c r="H31">
        <f t="shared" si="0"/>
        <v>1</v>
      </c>
      <c r="J31" s="156"/>
    </row>
    <row r="32" spans="1:10" ht="12.75">
      <c r="A32">
        <v>2003</v>
      </c>
      <c r="B32">
        <v>0</v>
      </c>
      <c r="D32">
        <v>0</v>
      </c>
      <c r="F32">
        <v>0</v>
      </c>
      <c r="J32" s="156"/>
    </row>
    <row r="33" spans="1:10" ht="12.75">
      <c r="A33">
        <v>2004</v>
      </c>
      <c r="B33">
        <v>1</v>
      </c>
      <c r="D33">
        <v>0</v>
      </c>
      <c r="F33">
        <v>1</v>
      </c>
      <c r="G33">
        <v>1</v>
      </c>
      <c r="H33">
        <f t="shared" si="0"/>
        <v>2</v>
      </c>
      <c r="I33">
        <f>C33+E33+G33</f>
        <v>1</v>
      </c>
      <c r="J33" s="156"/>
    </row>
    <row r="34" spans="1:10" ht="12.75">
      <c r="A34">
        <v>2005</v>
      </c>
      <c r="B34">
        <v>0</v>
      </c>
      <c r="D34">
        <v>0</v>
      </c>
      <c r="F34">
        <v>0</v>
      </c>
      <c r="J34" s="156"/>
    </row>
    <row r="35" spans="2:10" ht="12.75">
      <c r="B35">
        <f aca="true" t="shared" si="1" ref="B35:I35">SUM(B4:B34)</f>
        <v>30</v>
      </c>
      <c r="C35">
        <f t="shared" si="1"/>
        <v>4</v>
      </c>
      <c r="D35">
        <f t="shared" si="1"/>
        <v>16</v>
      </c>
      <c r="E35">
        <f t="shared" si="1"/>
        <v>2</v>
      </c>
      <c r="F35">
        <f t="shared" si="1"/>
        <v>26</v>
      </c>
      <c r="G35">
        <f t="shared" si="1"/>
        <v>5</v>
      </c>
      <c r="H35">
        <f t="shared" si="1"/>
        <v>72</v>
      </c>
      <c r="I35">
        <f t="shared" si="1"/>
        <v>11</v>
      </c>
      <c r="J35" s="156"/>
    </row>
    <row r="36" ht="12.75">
      <c r="J36" s="156"/>
    </row>
    <row r="38" spans="1:2" ht="12.75">
      <c r="A38">
        <v>2000</v>
      </c>
      <c r="B38">
        <v>2</v>
      </c>
    </row>
    <row r="39" spans="1:2" ht="12.75">
      <c r="A39">
        <v>2001</v>
      </c>
      <c r="B39">
        <v>1</v>
      </c>
    </row>
    <row r="40" spans="1:2" ht="12.75">
      <c r="A40">
        <v>2002</v>
      </c>
      <c r="B40">
        <v>1</v>
      </c>
    </row>
    <row r="41" ht="12.75">
      <c r="A41">
        <v>2003</v>
      </c>
    </row>
    <row r="42" spans="1:2" ht="12.75">
      <c r="A42">
        <v>2004</v>
      </c>
      <c r="B42">
        <v>1</v>
      </c>
    </row>
  </sheetData>
  <mergeCells count="1">
    <mergeCell ref="A1:B1"/>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E53"/>
  <sheetViews>
    <sheetView workbookViewId="0" topLeftCell="A3">
      <selection activeCell="G12" sqref="G12"/>
    </sheetView>
  </sheetViews>
  <sheetFormatPr defaultColWidth="9.140625" defaultRowHeight="12.75"/>
  <cols>
    <col min="1" max="1" width="10.8515625" style="0" customWidth="1"/>
  </cols>
  <sheetData>
    <row r="1" spans="1:2" ht="56.25" customHeight="1">
      <c r="A1" s="400" t="s">
        <v>79</v>
      </c>
      <c r="B1" s="400"/>
    </row>
    <row r="2" spans="1:5" ht="12.75">
      <c r="A2" s="13"/>
      <c r="B2" s="13" t="s">
        <v>238</v>
      </c>
      <c r="C2" t="s">
        <v>239</v>
      </c>
      <c r="D2" t="s">
        <v>240</v>
      </c>
      <c r="E2" t="s">
        <v>76</v>
      </c>
    </row>
    <row r="3" spans="1:5" ht="12.75">
      <c r="A3" t="s">
        <v>80</v>
      </c>
      <c r="B3">
        <v>4</v>
      </c>
      <c r="C3">
        <v>2</v>
      </c>
      <c r="D3">
        <v>2</v>
      </c>
      <c r="E3">
        <f>SUM(B3:D3)</f>
        <v>8</v>
      </c>
    </row>
    <row r="4" spans="1:5" ht="12.75">
      <c r="A4" t="s">
        <v>81</v>
      </c>
      <c r="C4">
        <v>4</v>
      </c>
      <c r="D4">
        <v>2</v>
      </c>
      <c r="E4">
        <f aca="true" t="shared" si="0" ref="E4:E15">SUM(B4:D4)</f>
        <v>6</v>
      </c>
    </row>
    <row r="5" spans="1:5" ht="12.75">
      <c r="A5" t="s">
        <v>82</v>
      </c>
      <c r="C5">
        <v>2</v>
      </c>
      <c r="D5">
        <v>1</v>
      </c>
      <c r="E5">
        <f t="shared" si="0"/>
        <v>3</v>
      </c>
    </row>
    <row r="6" spans="1:5" ht="12.75">
      <c r="A6" t="s">
        <v>83</v>
      </c>
      <c r="B6">
        <v>2</v>
      </c>
      <c r="D6">
        <v>2</v>
      </c>
      <c r="E6">
        <f t="shared" si="0"/>
        <v>4</v>
      </c>
    </row>
    <row r="7" spans="1:5" ht="12.75">
      <c r="A7" t="s">
        <v>84</v>
      </c>
      <c r="B7">
        <v>2</v>
      </c>
      <c r="C7">
        <v>3</v>
      </c>
      <c r="D7">
        <v>1</v>
      </c>
      <c r="E7">
        <f t="shared" si="0"/>
        <v>6</v>
      </c>
    </row>
    <row r="8" spans="1:5" ht="12.75">
      <c r="A8" t="s">
        <v>85</v>
      </c>
      <c r="B8">
        <v>2</v>
      </c>
      <c r="C8">
        <v>1</v>
      </c>
      <c r="D8">
        <v>2</v>
      </c>
      <c r="E8">
        <f t="shared" si="0"/>
        <v>5</v>
      </c>
    </row>
    <row r="9" spans="1:5" ht="12.75">
      <c r="A9" t="s">
        <v>86</v>
      </c>
      <c r="B9">
        <v>6</v>
      </c>
      <c r="D9">
        <v>2</v>
      </c>
      <c r="E9">
        <f t="shared" si="0"/>
        <v>8</v>
      </c>
    </row>
    <row r="10" spans="1:5" ht="12.75">
      <c r="A10" t="s">
        <v>87</v>
      </c>
      <c r="B10">
        <v>3</v>
      </c>
      <c r="C10">
        <v>1</v>
      </c>
      <c r="D10">
        <v>2</v>
      </c>
      <c r="E10">
        <f t="shared" si="0"/>
        <v>6</v>
      </c>
    </row>
    <row r="11" spans="1:5" ht="12.75">
      <c r="A11" t="s">
        <v>88</v>
      </c>
      <c r="B11">
        <v>1</v>
      </c>
      <c r="C11">
        <v>1</v>
      </c>
      <c r="D11">
        <v>4</v>
      </c>
      <c r="E11">
        <f t="shared" si="0"/>
        <v>6</v>
      </c>
    </row>
    <row r="12" spans="1:5" ht="12.75">
      <c r="A12" t="s">
        <v>89</v>
      </c>
      <c r="B12">
        <v>4</v>
      </c>
      <c r="C12">
        <v>2</v>
      </c>
      <c r="D12">
        <v>2</v>
      </c>
      <c r="E12">
        <f t="shared" si="0"/>
        <v>8</v>
      </c>
    </row>
    <row r="13" spans="1:5" ht="12.75">
      <c r="A13" t="s">
        <v>90</v>
      </c>
      <c r="B13">
        <v>2</v>
      </c>
      <c r="D13">
        <v>3</v>
      </c>
      <c r="E13">
        <f t="shared" si="0"/>
        <v>5</v>
      </c>
    </row>
    <row r="14" spans="1:5" ht="12.75">
      <c r="A14" t="s">
        <v>91</v>
      </c>
      <c r="D14">
        <v>3</v>
      </c>
      <c r="E14">
        <f t="shared" si="0"/>
        <v>3</v>
      </c>
    </row>
    <row r="15" spans="2:5" ht="12.75">
      <c r="B15">
        <f>SUM(B3:B14)</f>
        <v>26</v>
      </c>
      <c r="C15">
        <f>SUM(C3:C14)</f>
        <v>16</v>
      </c>
      <c r="D15">
        <f>SUM(D3:D14)</f>
        <v>26</v>
      </c>
      <c r="E15">
        <f t="shared" si="0"/>
        <v>68</v>
      </c>
    </row>
    <row r="17" ht="12.75">
      <c r="A17" s="401">
        <v>8</v>
      </c>
    </row>
    <row r="18" spans="1:3" ht="12.75">
      <c r="A18" s="234"/>
      <c r="B18" s="143">
        <v>1</v>
      </c>
      <c r="C18" s="156">
        <v>1</v>
      </c>
    </row>
    <row r="19" spans="1:3" ht="12.75">
      <c r="A19" s="401">
        <v>8</v>
      </c>
      <c r="B19" s="129">
        <v>1</v>
      </c>
      <c r="C19" s="156">
        <v>1</v>
      </c>
    </row>
    <row r="20" spans="1:3" ht="12.75">
      <c r="A20" s="402"/>
      <c r="B20" s="143">
        <v>2</v>
      </c>
      <c r="C20" s="156">
        <v>2</v>
      </c>
    </row>
    <row r="21" spans="1:3" ht="12.75">
      <c r="A21" s="26">
        <v>10</v>
      </c>
      <c r="B21" s="143">
        <v>2</v>
      </c>
      <c r="C21" s="156">
        <v>2</v>
      </c>
    </row>
    <row r="22" spans="1:3" ht="12.75">
      <c r="A22" s="26">
        <v>7</v>
      </c>
      <c r="B22" s="143">
        <v>2</v>
      </c>
      <c r="C22" s="156">
        <v>3</v>
      </c>
    </row>
    <row r="23" spans="1:3" ht="12.75">
      <c r="A23" s="401">
        <v>7</v>
      </c>
      <c r="B23" s="143">
        <v>2</v>
      </c>
      <c r="C23" s="156">
        <v>4</v>
      </c>
    </row>
    <row r="24" spans="1:3" ht="12.75">
      <c r="A24" s="234"/>
      <c r="B24" s="129">
        <v>3</v>
      </c>
      <c r="C24" s="156">
        <v>4</v>
      </c>
    </row>
    <row r="25" spans="1:3" ht="12.75">
      <c r="A25" s="26">
        <v>8</v>
      </c>
      <c r="B25" s="143">
        <v>3</v>
      </c>
      <c r="C25" s="156">
        <v>5</v>
      </c>
    </row>
    <row r="26" spans="1:3" ht="12.75">
      <c r="A26" s="401">
        <v>9</v>
      </c>
      <c r="B26" s="129">
        <v>5</v>
      </c>
      <c r="C26" s="156">
        <v>6</v>
      </c>
    </row>
    <row r="27" spans="1:3" ht="12.75">
      <c r="A27" s="234"/>
      <c r="B27" s="129">
        <v>5</v>
      </c>
      <c r="C27" s="156">
        <v>6</v>
      </c>
    </row>
    <row r="28" spans="1:3" ht="12.75">
      <c r="A28" s="26">
        <v>1</v>
      </c>
      <c r="B28" s="129">
        <v>5</v>
      </c>
      <c r="C28" s="156">
        <v>7</v>
      </c>
    </row>
    <row r="29" spans="1:3" ht="12.75">
      <c r="A29" s="26">
        <v>5</v>
      </c>
      <c r="B29" s="143">
        <v>6</v>
      </c>
      <c r="C29" s="156">
        <v>7</v>
      </c>
    </row>
    <row r="30" spans="1:3" ht="12.75">
      <c r="A30" s="26">
        <v>1</v>
      </c>
      <c r="B30" s="129">
        <v>8</v>
      </c>
      <c r="C30" s="156">
        <v>8</v>
      </c>
    </row>
    <row r="31" spans="1:3" ht="12.75">
      <c r="A31" s="401">
        <v>4</v>
      </c>
      <c r="B31" s="141">
        <v>9</v>
      </c>
      <c r="C31" s="156">
        <v>8</v>
      </c>
    </row>
    <row r="32" spans="1:3" ht="12.75">
      <c r="A32" s="234"/>
      <c r="B32" s="143">
        <v>10</v>
      </c>
      <c r="C32" s="156">
        <v>9</v>
      </c>
    </row>
    <row r="33" spans="1:3" ht="12.75">
      <c r="A33" s="26">
        <v>10</v>
      </c>
      <c r="B33" s="143">
        <v>10</v>
      </c>
      <c r="C33" s="156">
        <v>9</v>
      </c>
    </row>
    <row r="34" spans="1:3" ht="12.75">
      <c r="A34" s="401">
        <v>6</v>
      </c>
      <c r="C34" s="156">
        <v>9</v>
      </c>
    </row>
    <row r="35" spans="1:3" ht="12.75">
      <c r="A35" s="234"/>
      <c r="C35" s="156">
        <v>9</v>
      </c>
    </row>
    <row r="36" spans="1:3" ht="12.75">
      <c r="A36" s="401">
        <v>10</v>
      </c>
      <c r="C36" s="156">
        <v>10</v>
      </c>
    </row>
    <row r="37" spans="1:3" ht="12.75">
      <c r="A37" s="234"/>
      <c r="C37" s="156">
        <v>10</v>
      </c>
    </row>
    <row r="38" spans="1:3" ht="12.75">
      <c r="A38" s="32">
        <v>10</v>
      </c>
      <c r="C38" s="156">
        <v>11</v>
      </c>
    </row>
    <row r="39" spans="1:3" ht="12.75">
      <c r="A39" s="26">
        <v>7</v>
      </c>
      <c r="C39" s="156">
        <v>11</v>
      </c>
    </row>
    <row r="40" spans="1:3" ht="12.75">
      <c r="A40" s="26">
        <v>7</v>
      </c>
      <c r="C40" s="156">
        <v>11</v>
      </c>
    </row>
    <row r="41" spans="1:3" ht="12.75">
      <c r="A41" s="401">
        <v>4</v>
      </c>
      <c r="C41" s="156">
        <v>12</v>
      </c>
    </row>
    <row r="42" spans="1:3" ht="12.75">
      <c r="A42" s="234"/>
      <c r="C42" s="156">
        <v>12</v>
      </c>
    </row>
    <row r="43" spans="1:3" ht="12.75">
      <c r="A43" s="401">
        <v>5</v>
      </c>
      <c r="C43" s="156">
        <v>12</v>
      </c>
    </row>
    <row r="44" ht="12.75">
      <c r="A44" s="234"/>
    </row>
    <row r="45" ht="12.75">
      <c r="A45" s="401">
        <v>1</v>
      </c>
    </row>
    <row r="46" ht="12.75">
      <c r="A46" s="234"/>
    </row>
    <row r="47" ht="12.75">
      <c r="A47" s="26">
        <v>7</v>
      </c>
    </row>
    <row r="48" ht="12.75">
      <c r="A48" s="26">
        <v>1</v>
      </c>
    </row>
    <row r="49" ht="12.75">
      <c r="A49" s="401">
        <v>11</v>
      </c>
    </row>
    <row r="50" ht="12.75">
      <c r="A50" s="402"/>
    </row>
    <row r="51" ht="12.75">
      <c r="A51" s="26">
        <v>7</v>
      </c>
    </row>
    <row r="52" ht="12.75">
      <c r="A52" s="26">
        <v>6</v>
      </c>
    </row>
    <row r="53" ht="12.75">
      <c r="A53" s="26">
        <v>11</v>
      </c>
    </row>
  </sheetData>
  <mergeCells count="12">
    <mergeCell ref="A1:B1"/>
    <mergeCell ref="A17:A18"/>
    <mergeCell ref="A19:A20"/>
    <mergeCell ref="A23:A24"/>
    <mergeCell ref="A26:A27"/>
    <mergeCell ref="A31:A32"/>
    <mergeCell ref="A34:A35"/>
    <mergeCell ref="A36:A37"/>
    <mergeCell ref="A41:A42"/>
    <mergeCell ref="A43:A44"/>
    <mergeCell ref="A45:A46"/>
    <mergeCell ref="A49:A50"/>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F33"/>
  <sheetViews>
    <sheetView workbookViewId="0" topLeftCell="A1">
      <selection activeCell="L8" sqref="L8"/>
    </sheetView>
  </sheetViews>
  <sheetFormatPr defaultColWidth="9.140625" defaultRowHeight="12.75"/>
  <cols>
    <col min="1" max="1" width="16.140625" style="0" customWidth="1"/>
  </cols>
  <sheetData>
    <row r="1" spans="1:2" ht="12.75">
      <c r="A1" s="400" t="s">
        <v>95</v>
      </c>
      <c r="B1" s="400"/>
    </row>
    <row r="2" spans="1:2" ht="45" customHeight="1">
      <c r="A2" s="400"/>
      <c r="B2" s="400"/>
    </row>
    <row r="3" spans="1:5" ht="45" customHeight="1">
      <c r="A3" s="13"/>
      <c r="B3" s="13" t="s">
        <v>238</v>
      </c>
      <c r="C3" t="s">
        <v>239</v>
      </c>
      <c r="D3" t="s">
        <v>240</v>
      </c>
      <c r="E3" t="s">
        <v>76</v>
      </c>
    </row>
    <row r="4" spans="1:6" ht="12.75">
      <c r="A4" t="s">
        <v>92</v>
      </c>
      <c r="B4">
        <v>21</v>
      </c>
      <c r="C4">
        <v>12</v>
      </c>
      <c r="D4">
        <v>22</v>
      </c>
      <c r="E4">
        <f>SUM(B4:D4)</f>
        <v>55</v>
      </c>
      <c r="F4" s="181">
        <f>E4/68</f>
        <v>0.8088235294117647</v>
      </c>
    </row>
    <row r="5" spans="1:6" ht="12.75">
      <c r="A5" t="s">
        <v>242</v>
      </c>
      <c r="C5">
        <v>2</v>
      </c>
      <c r="E5">
        <f>SUM(B5:D5)</f>
        <v>2</v>
      </c>
      <c r="F5" s="181">
        <f>E5/68</f>
        <v>0.029411764705882353</v>
      </c>
    </row>
    <row r="6" spans="1:6" ht="12.75">
      <c r="A6" t="s">
        <v>93</v>
      </c>
      <c r="B6">
        <v>5</v>
      </c>
      <c r="C6">
        <v>2</v>
      </c>
      <c r="D6">
        <v>4</v>
      </c>
      <c r="E6">
        <f>SUM(B6:D6)</f>
        <v>11</v>
      </c>
      <c r="F6" s="181">
        <f>E6/68</f>
        <v>0.16176470588235295</v>
      </c>
    </row>
    <row r="7" spans="1:6" ht="12.75">
      <c r="A7" t="s">
        <v>76</v>
      </c>
      <c r="E7">
        <f>SUM(E4:E6)</f>
        <v>68</v>
      </c>
      <c r="F7" s="181">
        <f>E7/68</f>
        <v>1</v>
      </c>
    </row>
    <row r="8" ht="12.75">
      <c r="B8" s="156" t="s">
        <v>21</v>
      </c>
    </row>
    <row r="9" ht="12.75">
      <c r="B9" s="156" t="s">
        <v>21</v>
      </c>
    </row>
    <row r="10" ht="12.75">
      <c r="B10" s="156" t="s">
        <v>21</v>
      </c>
    </row>
    <row r="11" ht="12.75">
      <c r="B11" s="156" t="s">
        <v>21</v>
      </c>
    </row>
    <row r="12" ht="12.75">
      <c r="B12" s="156" t="s">
        <v>21</v>
      </c>
    </row>
    <row r="13" ht="12.75">
      <c r="B13" s="156" t="s">
        <v>21</v>
      </c>
    </row>
    <row r="14" ht="12.75">
      <c r="B14" s="156" t="s">
        <v>21</v>
      </c>
    </row>
    <row r="15" ht="12.75">
      <c r="B15" s="156" t="s">
        <v>21</v>
      </c>
    </row>
    <row r="16" ht="12.75">
      <c r="B16" s="156" t="s">
        <v>21</v>
      </c>
    </row>
    <row r="17" ht="12.75">
      <c r="B17" s="156" t="s">
        <v>21</v>
      </c>
    </row>
    <row r="18" ht="12.75">
      <c r="B18" s="156" t="s">
        <v>21</v>
      </c>
    </row>
    <row r="19" ht="12.75">
      <c r="B19" s="156" t="s">
        <v>21</v>
      </c>
    </row>
    <row r="20" ht="12.75">
      <c r="B20" s="156" t="s">
        <v>21</v>
      </c>
    </row>
    <row r="21" ht="12.75">
      <c r="B21" s="156" t="s">
        <v>21</v>
      </c>
    </row>
    <row r="22" ht="12.75">
      <c r="B22" s="156" t="s">
        <v>21</v>
      </c>
    </row>
    <row r="23" ht="12.75">
      <c r="B23" s="156" t="s">
        <v>21</v>
      </c>
    </row>
    <row r="24" ht="12.75">
      <c r="B24" s="156" t="s">
        <v>21</v>
      </c>
    </row>
    <row r="25" ht="12.75">
      <c r="B25" s="156" t="s">
        <v>21</v>
      </c>
    </row>
    <row r="26" ht="12.75">
      <c r="B26" s="156" t="s">
        <v>21</v>
      </c>
    </row>
    <row r="27" ht="12.75">
      <c r="B27" s="156" t="s">
        <v>21</v>
      </c>
    </row>
    <row r="28" ht="12.75">
      <c r="B28" s="156" t="s">
        <v>21</v>
      </c>
    </row>
    <row r="29" ht="12.75">
      <c r="B29" s="156" t="s">
        <v>21</v>
      </c>
    </row>
    <row r="30" ht="12.75">
      <c r="B30" s="156" t="s">
        <v>35</v>
      </c>
    </row>
    <row r="31" ht="12.75">
      <c r="B31" s="156" t="s">
        <v>35</v>
      </c>
    </row>
    <row r="32" ht="12.75">
      <c r="B32" s="156" t="s">
        <v>35</v>
      </c>
    </row>
    <row r="33" ht="12.75">
      <c r="B33" s="156" t="s">
        <v>35</v>
      </c>
    </row>
  </sheetData>
  <mergeCells count="1">
    <mergeCell ref="A1:B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amacquarie</dc:creator>
  <cp:keywords/>
  <dc:description/>
  <cp:lastModifiedBy>Walker</cp:lastModifiedBy>
  <cp:lastPrinted>2005-06-29T21:52:31Z</cp:lastPrinted>
  <dcterms:created xsi:type="dcterms:W3CDTF">2005-04-25T17:59:30Z</dcterms:created>
  <dcterms:modified xsi:type="dcterms:W3CDTF">2005-11-05T17:19:23Z</dcterms:modified>
  <cp:category/>
  <cp:version/>
  <cp:contentType/>
  <cp:contentStatus/>
</cp:coreProperties>
</file>